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12345" activeTab="0"/>
  </bookViews>
  <sheets>
    <sheet name="Week 1" sheetId="1" r:id="rId1"/>
    <sheet name="Week 2" sheetId="2" r:id="rId2"/>
    <sheet name="Week 3" sheetId="3" r:id="rId3"/>
    <sheet name="Week 4" sheetId="4" r:id="rId4"/>
    <sheet name="Period" sheetId="5" r:id="rId5"/>
    <sheet name="Ops Costs" sheetId="6" r:id="rId6"/>
  </sheets>
  <definedNames>
    <definedName name="_xlfn.IFERROR" hidden="1">#NAME?</definedName>
    <definedName name="_xlnm.Print_Area" localSheetId="5">'Ops Costs'!$A$1:$H$80</definedName>
    <definedName name="_xlnm.Print_Area" localSheetId="4">'Period'!$A$1:$K$85</definedName>
    <definedName name="_xlnm.Print_Area" localSheetId="0">'Week 1'!$A$1:$K$85</definedName>
    <definedName name="_xlnm.Print_Area" localSheetId="1">'Week 2'!$A$1:$K$85</definedName>
    <definedName name="_xlnm.Print_Area" localSheetId="2">'Week 3'!$A$1:$K$85</definedName>
    <definedName name="_xlnm.Print_Area" localSheetId="3">'Week 4'!$A$1:$K$85</definedName>
  </definedNames>
  <calcPr fullCalcOnLoad="1"/>
</workbook>
</file>

<file path=xl/sharedStrings.xml><?xml version="1.0" encoding="utf-8"?>
<sst xmlns="http://schemas.openxmlformats.org/spreadsheetml/2006/main" count="544" uniqueCount="116">
  <si>
    <t>Forecasted Sales</t>
  </si>
  <si>
    <t>Total Labor</t>
  </si>
  <si>
    <t>Mon</t>
  </si>
  <si>
    <t>Tue</t>
  </si>
  <si>
    <t>Wed</t>
  </si>
  <si>
    <t>Thu</t>
  </si>
  <si>
    <t>Fri</t>
  </si>
  <si>
    <t>Sat</t>
  </si>
  <si>
    <t>Sun</t>
  </si>
  <si>
    <t>TOTAL</t>
  </si>
  <si>
    <t>SALES</t>
  </si>
  <si>
    <t>Estimated By Day</t>
  </si>
  <si>
    <t>Diff from Forecast</t>
  </si>
  <si>
    <t>TOTAL SALES</t>
  </si>
  <si>
    <t>Date Week Begins</t>
  </si>
  <si>
    <t>LABOR</t>
  </si>
  <si>
    <t>TOTAL LABOR %</t>
  </si>
  <si>
    <t>Wk Budget</t>
  </si>
  <si>
    <t>Remain $</t>
  </si>
  <si>
    <t>FOOD PURCHASES</t>
  </si>
  <si>
    <t>TOTAL FOOD PURCH</t>
  </si>
  <si>
    <t>Other</t>
  </si>
  <si>
    <t>Weekly FORECAST</t>
  </si>
  <si>
    <t>Credits &amp; Transfers</t>
  </si>
  <si>
    <t>BAR PURCHASES</t>
  </si>
  <si>
    <t>TOTAL BAR PURCH</t>
  </si>
  <si>
    <t>Good/(Bad)</t>
  </si>
  <si>
    <t>Other Sales</t>
  </si>
  <si>
    <t>Northeast</t>
  </si>
  <si>
    <t xml:space="preserve"> </t>
  </si>
  <si>
    <t>Floor Hourly Labor</t>
  </si>
  <si>
    <t>Bar Hourly Labor</t>
  </si>
  <si>
    <t>Kitchen Hourly Labor</t>
  </si>
  <si>
    <t>Mgmt Hourly Labor</t>
  </si>
  <si>
    <t>Bar Mgmt Salaries</t>
  </si>
  <si>
    <t>Kitchen Mgmt Salaries</t>
  </si>
  <si>
    <t>RAW PURCHASES</t>
  </si>
  <si>
    <t>Total Raw Purch</t>
  </si>
  <si>
    <t>GM/AGM Salaries</t>
  </si>
  <si>
    <t>Floor (% total)</t>
  </si>
  <si>
    <t>Bar (% bar)</t>
  </si>
  <si>
    <t>Kitchen (% food)</t>
  </si>
  <si>
    <t>GM/AGM (% total)</t>
  </si>
  <si>
    <t>Update every time there is a change in management.  Request weekly salary cost from Iva.Townsend@bigredf.com.</t>
  </si>
  <si>
    <t>Do not include supply purchases on Sysco invoices in these figures - they are not part of food cost.  Do not include amts entered for Raw Bar.</t>
  </si>
  <si>
    <t xml:space="preserve">TOTAL FOOD  % </t>
  </si>
  <si>
    <t xml:space="preserve">TOTAL BAR  % </t>
  </si>
  <si>
    <t>Date Period Began</t>
  </si>
  <si>
    <t>FOOD Sales</t>
  </si>
  <si>
    <t>BAR Sales</t>
  </si>
  <si>
    <t>WEEK</t>
  </si>
  <si>
    <t>Budgeted Labor %s</t>
  </si>
  <si>
    <t>Floor</t>
  </si>
  <si>
    <t>Bar</t>
  </si>
  <si>
    <t>Kitchen</t>
  </si>
  <si>
    <t>GM/AGM</t>
  </si>
  <si>
    <t>Food</t>
  </si>
  <si>
    <t>Budgeted COGS</t>
  </si>
  <si>
    <t>ENTER!</t>
  </si>
  <si>
    <t>Total</t>
  </si>
  <si>
    <t>Forecast</t>
  </si>
  <si>
    <t>Restaurant Name</t>
  </si>
  <si>
    <t>Shamrock</t>
  </si>
  <si>
    <t>Synergy</t>
  </si>
  <si>
    <t>Operating Expenses</t>
  </si>
  <si>
    <t>Period</t>
  </si>
  <si>
    <t>Enter new red numbers at the beginning of each period</t>
  </si>
  <si>
    <t>Budgeted %</t>
  </si>
  <si>
    <t>Budgeted $</t>
  </si>
  <si>
    <t>Estimated</t>
  </si>
  <si>
    <t>Actual Spent</t>
  </si>
  <si>
    <t>Remaining*</t>
  </si>
  <si>
    <t>Notes</t>
  </si>
  <si>
    <t>Supplies</t>
  </si>
  <si>
    <t>Repairs &amp; Maint</t>
  </si>
  <si>
    <t>Marketing</t>
  </si>
  <si>
    <t>Other Op Exp</t>
  </si>
  <si>
    <t>*Remaining = "Budgeted $" less either "Estimated" or "Actual Spent", whichever is larger</t>
  </si>
  <si>
    <t>Date</t>
  </si>
  <si>
    <t>Invoice</t>
  </si>
  <si>
    <t>Vendor / Description</t>
  </si>
  <si>
    <t>P&amp;L Category</t>
  </si>
  <si>
    <t>^Estimated</t>
  </si>
  <si>
    <t>Actual</t>
  </si>
  <si>
    <t>Number</t>
  </si>
  <si>
    <t>Amount</t>
  </si>
  <si>
    <t xml:space="preserve">TOTAL:  </t>
  </si>
  <si>
    <t xml:space="preserve">Estimated   </t>
  </si>
  <si>
    <t xml:space="preserve">Actual   </t>
  </si>
  <si>
    <t>Sysco</t>
  </si>
  <si>
    <t>Type notes here regarding what's in Raw (optional)</t>
  </si>
  <si>
    <t>Altamira</t>
  </si>
  <si>
    <t>fresh guys</t>
  </si>
  <si>
    <t>hunt and gather</t>
  </si>
  <si>
    <t>italco</t>
  </si>
  <si>
    <t>Meadow Gold</t>
  </si>
  <si>
    <t>tenderbelly</t>
  </si>
  <si>
    <t xml:space="preserve">tonalis </t>
  </si>
  <si>
    <t xml:space="preserve">altamira </t>
  </si>
  <si>
    <t>beverage dist</t>
  </si>
  <si>
    <t>coda</t>
  </si>
  <si>
    <t>cr goodman</t>
  </si>
  <si>
    <t>cs wine</t>
  </si>
  <si>
    <t>Estate Brands</t>
  </si>
  <si>
    <t>natural wine</t>
  </si>
  <si>
    <t>Post</t>
  </si>
  <si>
    <t>Republic National</t>
  </si>
  <si>
    <t>Southern</t>
  </si>
  <si>
    <t>Denver Beer</t>
  </si>
  <si>
    <t>Beverage</t>
  </si>
  <si>
    <t>Brava</t>
  </si>
  <si>
    <t>Coors/Bud</t>
  </si>
  <si>
    <t>Classic</t>
  </si>
  <si>
    <t>Elite</t>
  </si>
  <si>
    <t>Restaurant Source</t>
  </si>
  <si>
    <t>Western Distributing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</si>
</sst>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;@"/>
    <numFmt numFmtId="166" formatCode="[$-409]dddd\,\ mmmm\ dd\,\ yyyy"/>
    <numFmt numFmtId="167" formatCode="[$-409]h:mm:ss\ AM/PM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8"/>
      <name val="Calibri"/>
      <family val="2"/>
    </font>
    <font>
      <i/>
      <sz val="11"/>
      <color indexed="24"/>
      <name val="Calibri"/>
      <family val="2"/>
    </font>
    <font>
      <sz val="11"/>
      <color indexed="37"/>
      <name val="Calibri"/>
      <family val="2"/>
    </font>
    <font>
      <b/>
      <sz val="15"/>
      <color indexed="58"/>
      <name val="Calibri"/>
      <family val="2"/>
    </font>
    <font>
      <b/>
      <sz val="13"/>
      <color indexed="58"/>
      <name val="Calibri"/>
      <family val="2"/>
    </font>
    <font>
      <b/>
      <sz val="11"/>
      <color indexed="58"/>
      <name val="Calibri"/>
      <family val="2"/>
    </font>
    <font>
      <sz val="11"/>
      <color indexed="34"/>
      <name val="Calibri"/>
      <family val="2"/>
    </font>
    <font>
      <sz val="11"/>
      <color indexed="32"/>
      <name val="Calibri"/>
      <family val="2"/>
    </font>
    <font>
      <b/>
      <sz val="11"/>
      <color indexed="51"/>
      <name val="Calibri"/>
      <family val="2"/>
    </font>
    <font>
      <b/>
      <sz val="18"/>
      <color indexed="58"/>
      <name val="Cambria"/>
      <family val="2"/>
    </font>
    <font>
      <b/>
      <sz val="11"/>
      <color indexed="60"/>
      <name val="Calibri"/>
      <family val="2"/>
    </font>
    <font>
      <sz val="11"/>
      <color indexed="33"/>
      <name val="Calibri"/>
      <family val="2"/>
    </font>
    <font>
      <sz val="9"/>
      <color indexed="60"/>
      <name val="Calibri"/>
      <family val="2"/>
    </font>
    <font>
      <b/>
      <sz val="14"/>
      <color indexed="60"/>
      <name val="Calibri"/>
      <family val="2"/>
    </font>
    <font>
      <i/>
      <sz val="9"/>
      <color indexed="60"/>
      <name val="Calibri"/>
      <family val="2"/>
    </font>
    <font>
      <i/>
      <sz val="11"/>
      <color indexed="60"/>
      <name val="Calibri"/>
      <family val="2"/>
    </font>
    <font>
      <i/>
      <sz val="9"/>
      <color indexed="39"/>
      <name val="Calibri"/>
      <family val="2"/>
    </font>
    <font>
      <i/>
      <sz val="11"/>
      <color indexed="44"/>
      <name val="Calibri"/>
      <family val="2"/>
    </font>
    <font>
      <b/>
      <sz val="12"/>
      <color indexed="33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b/>
      <sz val="12"/>
      <color indexed="32"/>
      <name val="Arial"/>
      <family val="2"/>
    </font>
    <font>
      <sz val="11"/>
      <color indexed="18"/>
      <name val="Calibri"/>
      <family val="2"/>
    </font>
    <font>
      <sz val="8"/>
      <color indexed="60"/>
      <name val="Calibri"/>
      <family val="2"/>
    </font>
    <font>
      <i/>
      <sz val="11"/>
      <name val="Calibri"/>
      <family val="2"/>
    </font>
    <font>
      <b/>
      <sz val="11"/>
      <color indexed="18"/>
      <name val="Calibri"/>
      <family val="2"/>
    </font>
    <font>
      <i/>
      <sz val="9"/>
      <color indexed="18"/>
      <name val="Calibri"/>
      <family val="2"/>
    </font>
    <font>
      <i/>
      <sz val="9"/>
      <color indexed="33"/>
      <name val="Calibri"/>
      <family val="2"/>
    </font>
    <font>
      <b/>
      <sz val="14"/>
      <color indexed="1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rgb="FF0070C0"/>
      <name val="Calibri"/>
      <family val="2"/>
    </font>
    <font>
      <i/>
      <sz val="11"/>
      <color theme="5" tint="-0.24997000396251678"/>
      <name val="Calibri"/>
      <family val="2"/>
    </font>
    <font>
      <b/>
      <sz val="12"/>
      <color rgb="FFFF0000"/>
      <name val="Arial"/>
      <family val="2"/>
    </font>
    <font>
      <sz val="11"/>
      <color theme="5" tint="-0.24997000396251678"/>
      <name val="Calibri"/>
      <family val="2"/>
    </font>
    <font>
      <b/>
      <sz val="12"/>
      <color rgb="FFC00000"/>
      <name val="Arial"/>
      <family val="2"/>
    </font>
    <font>
      <sz val="11"/>
      <color theme="5"/>
      <name val="Calibri"/>
      <family val="2"/>
    </font>
    <font>
      <sz val="8"/>
      <color theme="1"/>
      <name val="Calibri"/>
      <family val="2"/>
    </font>
    <font>
      <b/>
      <sz val="11"/>
      <color theme="5"/>
      <name val="Calibri"/>
      <family val="2"/>
    </font>
    <font>
      <i/>
      <sz val="9"/>
      <color theme="5"/>
      <name val="Calibri"/>
      <family val="2"/>
    </font>
    <font>
      <i/>
      <sz val="9"/>
      <color rgb="FFFF0000"/>
      <name val="Calibri"/>
      <family val="2"/>
    </font>
    <font>
      <b/>
      <sz val="14"/>
      <color theme="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FA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slantDashDot"/>
      <top style="slantDashDot"/>
      <bottom style="slantDashDot"/>
    </border>
    <border>
      <left style="slantDashDot"/>
      <right style="slantDashDot"/>
      <top/>
      <bottom/>
    </border>
    <border>
      <left style="slantDashDot"/>
      <right style="slantDashDot"/>
      <top/>
      <bottom style="slantDashDot"/>
    </border>
    <border>
      <left/>
      <right style="thin"/>
      <top/>
      <bottom/>
    </border>
    <border>
      <left style="slantDashDot"/>
      <right style="slantDashDot"/>
      <top style="slantDashDot"/>
      <bottom/>
    </border>
    <border>
      <left style="slantDashDot"/>
      <right/>
      <top style="slantDashDot"/>
      <bottom style="slantDashDot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 style="thin"/>
      <top style="thin"/>
      <bottom>
        <color indexed="63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 style="thin"/>
    </border>
    <border>
      <left style="thin">
        <color theme="0" tint="-0.1499900072813034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4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52" fillId="33" borderId="0" xfId="0" applyFont="1" applyFill="1" applyAlignment="1">
      <alignment vertical="center" shrinkToFit="1"/>
    </xf>
    <xf numFmtId="0" fontId="53" fillId="33" borderId="0" xfId="0" applyFont="1" applyFill="1" applyAlignment="1">
      <alignment vertical="center" shrinkToFit="1"/>
    </xf>
    <xf numFmtId="9" fontId="54" fillId="33" borderId="0" xfId="57" applyFont="1" applyFill="1" applyAlignment="1">
      <alignment horizontal="left" vertical="center" shrinkToFit="1"/>
    </xf>
    <xf numFmtId="164" fontId="54" fillId="33" borderId="0" xfId="57" applyNumberFormat="1" applyFont="1" applyFill="1" applyAlignment="1">
      <alignment horizontal="center" vertical="center" shrinkToFit="1"/>
    </xf>
    <xf numFmtId="9" fontId="54" fillId="33" borderId="0" xfId="57" applyFont="1" applyFill="1" applyAlignment="1">
      <alignment horizontal="center" vertical="center" shrinkToFit="1"/>
    </xf>
    <xf numFmtId="165" fontId="50" fillId="10" borderId="10" xfId="0" applyNumberFormat="1" applyFont="1" applyFill="1" applyBorder="1" applyAlignment="1">
      <alignment horizontal="center" vertical="center" shrinkToFit="1"/>
    </xf>
    <xf numFmtId="165" fontId="50" fillId="10" borderId="11" xfId="0" applyNumberFormat="1" applyFont="1" applyFill="1" applyBorder="1" applyAlignment="1">
      <alignment horizontal="center" vertical="center" shrinkToFit="1"/>
    </xf>
    <xf numFmtId="0" fontId="50" fillId="33" borderId="0" xfId="0" applyFont="1" applyFill="1" applyAlignment="1">
      <alignment vertical="center" shrinkToFit="1"/>
    </xf>
    <xf numFmtId="0" fontId="50" fillId="10" borderId="10" xfId="0" applyFont="1" applyFill="1" applyBorder="1" applyAlignment="1">
      <alignment horizontal="center" vertical="center" shrinkToFit="1"/>
    </xf>
    <xf numFmtId="0" fontId="50" fillId="10" borderId="11" xfId="0" applyFont="1" applyFill="1" applyBorder="1" applyAlignment="1">
      <alignment horizontal="center" vertical="center" shrinkToFit="1"/>
    </xf>
    <xf numFmtId="0" fontId="50" fillId="10" borderId="12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vertical="center" shrinkToFit="1"/>
    </xf>
    <xf numFmtId="43" fontId="0" fillId="33" borderId="13" xfId="42" applyFont="1" applyFill="1" applyBorder="1" applyAlignment="1">
      <alignment vertical="center" shrinkToFit="1"/>
    </xf>
    <xf numFmtId="0" fontId="50" fillId="10" borderId="11" xfId="0" applyFont="1" applyFill="1" applyBorder="1" applyAlignment="1">
      <alignment vertical="center" shrinkToFit="1"/>
    </xf>
    <xf numFmtId="0" fontId="55" fillId="33" borderId="14" xfId="0" applyFont="1" applyFill="1" applyBorder="1" applyAlignment="1">
      <alignment vertical="center" shrinkToFit="1"/>
    </xf>
    <xf numFmtId="0" fontId="55" fillId="33" borderId="0" xfId="0" applyFont="1" applyFill="1" applyAlignment="1">
      <alignment vertical="center" shrinkToFit="1"/>
    </xf>
    <xf numFmtId="0" fontId="50" fillId="2" borderId="10" xfId="0" applyFont="1" applyFill="1" applyBorder="1" applyAlignment="1">
      <alignment horizontal="center" vertical="center" shrinkToFit="1"/>
    </xf>
    <xf numFmtId="0" fontId="50" fillId="2" borderId="11" xfId="0" applyFont="1" applyFill="1" applyBorder="1" applyAlignment="1">
      <alignment horizontal="center" vertical="center" shrinkToFit="1"/>
    </xf>
    <xf numFmtId="0" fontId="50" fillId="2" borderId="12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43" fontId="0" fillId="33" borderId="15" xfId="42" applyFont="1" applyFill="1" applyBorder="1" applyAlignment="1">
      <alignment vertical="center" shrinkToFit="1"/>
    </xf>
    <xf numFmtId="43" fontId="0" fillId="33" borderId="14" xfId="42" applyFont="1" applyFill="1" applyBorder="1" applyAlignment="1">
      <alignment vertical="center" shrinkToFit="1"/>
    </xf>
    <xf numFmtId="0" fontId="50" fillId="5" borderId="11" xfId="0" applyFont="1" applyFill="1" applyBorder="1" applyAlignment="1">
      <alignment horizontal="center" vertical="center" shrinkToFit="1"/>
    </xf>
    <xf numFmtId="0" fontId="50" fillId="5" borderId="10" xfId="0" applyFont="1" applyFill="1" applyBorder="1" applyAlignment="1">
      <alignment horizontal="center" vertical="center" shrinkToFit="1"/>
    </xf>
    <xf numFmtId="0" fontId="50" fillId="5" borderId="12" xfId="0" applyFont="1" applyFill="1" applyBorder="1" applyAlignment="1">
      <alignment horizontal="center" vertical="center" shrinkToFit="1"/>
    </xf>
    <xf numFmtId="0" fontId="50" fillId="7" borderId="11" xfId="0" applyFont="1" applyFill="1" applyBorder="1" applyAlignment="1">
      <alignment horizontal="center" vertical="center" shrinkToFit="1"/>
    </xf>
    <xf numFmtId="0" fontId="50" fillId="7" borderId="10" xfId="0" applyFont="1" applyFill="1" applyBorder="1" applyAlignment="1">
      <alignment horizontal="center" vertical="center" shrinkToFit="1"/>
    </xf>
    <xf numFmtId="0" fontId="50" fillId="7" borderId="12" xfId="0" applyFont="1" applyFill="1" applyBorder="1" applyAlignment="1">
      <alignment horizontal="center" vertical="center" shrinkToFit="1"/>
    </xf>
    <xf numFmtId="0" fontId="50" fillId="2" borderId="11" xfId="0" applyFont="1" applyFill="1" applyBorder="1" applyAlignment="1">
      <alignment vertical="center" shrinkToFit="1"/>
    </xf>
    <xf numFmtId="43" fontId="50" fillId="2" borderId="16" xfId="42" applyFont="1" applyFill="1" applyBorder="1" applyAlignment="1">
      <alignment vertical="center" shrinkToFit="1"/>
    </xf>
    <xf numFmtId="43" fontId="50" fillId="2" borderId="11" xfId="42" applyFont="1" applyFill="1" applyBorder="1" applyAlignment="1">
      <alignment vertical="center" shrinkToFit="1"/>
    </xf>
    <xf numFmtId="0" fontId="50" fillId="5" borderId="11" xfId="0" applyFont="1" applyFill="1" applyBorder="1" applyAlignment="1">
      <alignment vertical="center" shrinkToFit="1"/>
    </xf>
    <xf numFmtId="0" fontId="50" fillId="7" borderId="11" xfId="0" applyFont="1" applyFill="1" applyBorder="1" applyAlignment="1">
      <alignment vertical="center" shrinkToFit="1"/>
    </xf>
    <xf numFmtId="43" fontId="0" fillId="33" borderId="13" xfId="42" applyFont="1" applyFill="1" applyBorder="1" applyAlignment="1">
      <alignment vertical="center" shrinkToFit="1"/>
    </xf>
    <xf numFmtId="43" fontId="55" fillId="33" borderId="13" xfId="42" applyFont="1" applyFill="1" applyBorder="1" applyAlignment="1">
      <alignment horizontal="left" vertical="center" shrinkToFit="1"/>
    </xf>
    <xf numFmtId="164" fontId="54" fillId="0" borderId="0" xfId="57" applyNumberFormat="1" applyFont="1" applyFill="1" applyAlignment="1" applyProtection="1">
      <alignment horizontal="center" vertical="center" shrinkToFit="1"/>
      <protection locked="0"/>
    </xf>
    <xf numFmtId="43" fontId="0" fillId="0" borderId="0" xfId="42" applyFont="1" applyFill="1" applyBorder="1" applyAlignment="1" applyProtection="1">
      <alignment vertical="center" shrinkToFit="1"/>
      <protection locked="0"/>
    </xf>
    <xf numFmtId="43" fontId="0" fillId="0" borderId="17" xfId="42" applyFont="1" applyFill="1" applyBorder="1" applyAlignment="1" applyProtection="1">
      <alignment vertical="center" shrinkToFit="1"/>
      <protection locked="0"/>
    </xf>
    <xf numFmtId="43" fontId="0" fillId="0" borderId="18" xfId="42" applyFont="1" applyFill="1" applyBorder="1" applyAlignment="1" applyProtection="1">
      <alignment vertical="center" shrinkToFit="1"/>
      <protection locked="0"/>
    </xf>
    <xf numFmtId="0" fontId="56" fillId="33" borderId="0" xfId="0" applyFont="1" applyFill="1" applyAlignment="1">
      <alignment/>
    </xf>
    <xf numFmtId="43" fontId="57" fillId="0" borderId="13" xfId="42" applyFont="1" applyFill="1" applyBorder="1" applyAlignment="1" applyProtection="1">
      <alignment horizontal="left" vertical="center" shrinkToFit="1"/>
      <protection locked="0"/>
    </xf>
    <xf numFmtId="43" fontId="55" fillId="10" borderId="19" xfId="42" applyFont="1" applyFill="1" applyBorder="1" applyAlignment="1">
      <alignment horizontal="left" vertical="center" shrinkToFit="1"/>
    </xf>
    <xf numFmtId="9" fontId="58" fillId="33" borderId="0" xfId="57" applyFont="1" applyFill="1" applyAlignment="1">
      <alignment horizontal="left" vertical="center" shrinkToFit="1"/>
    </xf>
    <xf numFmtId="9" fontId="58" fillId="33" borderId="0" xfId="57" applyFont="1" applyFill="1" applyAlignment="1">
      <alignment horizontal="left" vertical="center"/>
    </xf>
    <xf numFmtId="0" fontId="0" fillId="33" borderId="13" xfId="0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 shrinkToFit="1"/>
      <protection/>
    </xf>
    <xf numFmtId="0" fontId="53" fillId="33" borderId="0" xfId="0" applyFont="1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 shrinkToFit="1"/>
      <protection/>
    </xf>
    <xf numFmtId="9" fontId="54" fillId="33" borderId="0" xfId="57" applyFont="1" applyFill="1" applyAlignment="1" applyProtection="1">
      <alignment horizontal="left" vertical="center" shrinkToFit="1"/>
      <protection/>
    </xf>
    <xf numFmtId="164" fontId="54" fillId="33" borderId="0" xfId="57" applyNumberFormat="1" applyFont="1" applyFill="1" applyAlignment="1" applyProtection="1">
      <alignment horizontal="center" vertical="center" shrinkToFit="1"/>
      <protection/>
    </xf>
    <xf numFmtId="9" fontId="58" fillId="33" borderId="0" xfId="57" applyFont="1" applyFill="1" applyAlignment="1" applyProtection="1">
      <alignment horizontal="left" vertical="center" shrinkToFit="1"/>
      <protection/>
    </xf>
    <xf numFmtId="9" fontId="54" fillId="33" borderId="0" xfId="57" applyFont="1" applyFill="1" applyAlignment="1" applyProtection="1">
      <alignment horizontal="center" vertical="center" shrinkToFit="1"/>
      <protection/>
    </xf>
    <xf numFmtId="0" fontId="50" fillId="33" borderId="0" xfId="0" applyFont="1" applyFill="1" applyAlignment="1" applyProtection="1">
      <alignment vertical="center" shrinkToFit="1"/>
      <protection/>
    </xf>
    <xf numFmtId="0" fontId="50" fillId="10" borderId="11" xfId="0" applyFont="1" applyFill="1" applyBorder="1" applyAlignment="1" applyProtection="1">
      <alignment horizontal="center" vertical="center" shrinkToFit="1"/>
      <protection/>
    </xf>
    <xf numFmtId="43" fontId="0" fillId="33" borderId="13" xfId="42" applyFont="1" applyFill="1" applyBorder="1" applyAlignment="1" applyProtection="1">
      <alignment vertical="center" shrinkToFit="1"/>
      <protection/>
    </xf>
    <xf numFmtId="0" fontId="50" fillId="10" borderId="11" xfId="0" applyFont="1" applyFill="1" applyBorder="1" applyAlignment="1" applyProtection="1">
      <alignment vertical="center" shrinkToFit="1"/>
      <protection/>
    </xf>
    <xf numFmtId="43" fontId="0" fillId="33" borderId="0" xfId="42" applyFont="1" applyFill="1" applyBorder="1" applyAlignment="1" applyProtection="1">
      <alignment vertical="center" shrinkToFit="1"/>
      <protection/>
    </xf>
    <xf numFmtId="0" fontId="55" fillId="33" borderId="14" xfId="0" applyFont="1" applyFill="1" applyBorder="1" applyAlignment="1" applyProtection="1">
      <alignment vertical="center" shrinkToFit="1"/>
      <protection/>
    </xf>
    <xf numFmtId="43" fontId="55" fillId="10" borderId="19" xfId="42" applyFont="1" applyFill="1" applyBorder="1" applyAlignment="1" applyProtection="1">
      <alignment horizontal="left" vertical="center" shrinkToFit="1"/>
      <protection/>
    </xf>
    <xf numFmtId="0" fontId="55" fillId="33" borderId="0" xfId="0" applyFont="1" applyFill="1" applyAlignment="1" applyProtection="1">
      <alignment vertical="center" shrinkToFit="1"/>
      <protection/>
    </xf>
    <xf numFmtId="0" fontId="56" fillId="33" borderId="0" xfId="0" applyFont="1" applyFill="1" applyAlignment="1" applyProtection="1">
      <alignment/>
      <protection/>
    </xf>
    <xf numFmtId="0" fontId="50" fillId="2" borderId="11" xfId="0" applyFont="1" applyFill="1" applyBorder="1" applyAlignment="1" applyProtection="1">
      <alignment horizontal="center" vertical="center" shrinkToFit="1"/>
      <protection/>
    </xf>
    <xf numFmtId="0" fontId="50" fillId="2" borderId="10" xfId="0" applyFont="1" applyFill="1" applyBorder="1" applyAlignment="1" applyProtection="1">
      <alignment horizontal="center" vertical="center" shrinkToFit="1"/>
      <protection/>
    </xf>
    <xf numFmtId="0" fontId="50" fillId="2" borderId="12" xfId="0" applyFont="1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vertical="center" shrinkToFit="1"/>
      <protection/>
    </xf>
    <xf numFmtId="0" fontId="50" fillId="2" borderId="11" xfId="0" applyFont="1" applyFill="1" applyBorder="1" applyAlignment="1" applyProtection="1">
      <alignment vertical="center" shrinkToFit="1"/>
      <protection/>
    </xf>
    <xf numFmtId="0" fontId="0" fillId="2" borderId="20" xfId="0" applyFill="1" applyBorder="1" applyAlignment="1" applyProtection="1">
      <alignment vertical="center" shrinkToFit="1"/>
      <protection/>
    </xf>
    <xf numFmtId="0" fontId="55" fillId="2" borderId="20" xfId="0" applyFont="1" applyFill="1" applyBorder="1" applyAlignment="1" applyProtection="1">
      <alignment horizontal="center" vertical="center" shrinkToFit="1"/>
      <protection/>
    </xf>
    <xf numFmtId="164" fontId="0" fillId="2" borderId="21" xfId="0" applyNumberFormat="1" applyFont="1" applyFill="1" applyBorder="1" applyAlignment="1" applyProtection="1">
      <alignment horizontal="center" vertical="center" shrinkToFit="1"/>
      <protection/>
    </xf>
    <xf numFmtId="0" fontId="50" fillId="7" borderId="11" xfId="0" applyFont="1" applyFill="1" applyBorder="1" applyAlignment="1" applyProtection="1">
      <alignment horizontal="center" vertical="center" shrinkToFit="1"/>
      <protection/>
    </xf>
    <xf numFmtId="0" fontId="50" fillId="7" borderId="10" xfId="0" applyFont="1" applyFill="1" applyBorder="1" applyAlignment="1" applyProtection="1">
      <alignment horizontal="center" vertical="center" shrinkToFit="1"/>
      <protection/>
    </xf>
    <xf numFmtId="0" fontId="50" fillId="7" borderId="12" xfId="0" applyFont="1" applyFill="1" applyBorder="1" applyAlignment="1" applyProtection="1">
      <alignment horizontal="center" vertical="center" shrinkToFit="1"/>
      <protection/>
    </xf>
    <xf numFmtId="43" fontId="52" fillId="33" borderId="0" xfId="42" applyFont="1" applyFill="1" applyBorder="1" applyAlignment="1" applyProtection="1">
      <alignment vertical="center" shrinkToFit="1"/>
      <protection/>
    </xf>
    <xf numFmtId="43" fontId="0" fillId="33" borderId="22" xfId="42" applyFont="1" applyFill="1" applyBorder="1" applyAlignment="1" applyProtection="1">
      <alignment vertical="center" shrinkToFit="1"/>
      <protection/>
    </xf>
    <xf numFmtId="43" fontId="0" fillId="7" borderId="23" xfId="42" applyFont="1" applyFill="1" applyBorder="1" applyAlignment="1" applyProtection="1">
      <alignment horizontal="right" vertical="center" shrinkToFit="1"/>
      <protection/>
    </xf>
    <xf numFmtId="0" fontId="50" fillId="7" borderId="11" xfId="0" applyFont="1" applyFill="1" applyBorder="1" applyAlignment="1" applyProtection="1">
      <alignment vertical="center" shrinkToFit="1"/>
      <protection/>
    </xf>
    <xf numFmtId="0" fontId="50" fillId="5" borderId="11" xfId="0" applyFont="1" applyFill="1" applyBorder="1" applyAlignment="1" applyProtection="1">
      <alignment horizontal="center" vertical="center" shrinkToFit="1"/>
      <protection/>
    </xf>
    <xf numFmtId="0" fontId="50" fillId="5" borderId="10" xfId="0" applyFont="1" applyFill="1" applyBorder="1" applyAlignment="1" applyProtection="1">
      <alignment horizontal="center" vertical="center" shrinkToFit="1"/>
      <protection/>
    </xf>
    <xf numFmtId="0" fontId="50" fillId="5" borderId="12" xfId="0" applyFont="1" applyFill="1" applyBorder="1" applyAlignment="1" applyProtection="1">
      <alignment horizontal="center" vertical="center" shrinkToFit="1"/>
      <protection/>
    </xf>
    <xf numFmtId="43" fontId="0" fillId="5" borderId="23" xfId="42" applyFont="1" applyFill="1" applyBorder="1" applyAlignment="1" applyProtection="1">
      <alignment horizontal="right" vertical="center" shrinkToFit="1"/>
      <protection/>
    </xf>
    <xf numFmtId="0" fontId="50" fillId="5" borderId="11" xfId="0" applyFont="1" applyFill="1" applyBorder="1" applyAlignment="1" applyProtection="1">
      <alignment vertical="center" shrinkToFit="1"/>
      <protection/>
    </xf>
    <xf numFmtId="164" fontId="24" fillId="33" borderId="0" xfId="57" applyNumberFormat="1" applyFont="1" applyFill="1" applyAlignment="1" applyProtection="1">
      <alignment horizontal="center" vertical="center" shrinkToFit="1"/>
      <protection/>
    </xf>
    <xf numFmtId="0" fontId="50" fillId="2" borderId="15" xfId="0" applyFont="1" applyFill="1" applyBorder="1" applyAlignment="1">
      <alignment vertical="center" shrinkToFit="1"/>
    </xf>
    <xf numFmtId="0" fontId="50" fillId="33" borderId="11" xfId="0" applyFont="1" applyFill="1" applyBorder="1" applyAlignment="1" applyProtection="1">
      <alignment horizontal="left" vertical="center" shrinkToFit="1"/>
      <protection/>
    </xf>
    <xf numFmtId="43" fontId="54" fillId="33" borderId="0" xfId="42" applyFont="1" applyFill="1" applyBorder="1" applyAlignment="1" applyProtection="1">
      <alignment horizontal="center" vertical="center" shrinkToFit="1"/>
      <protection/>
    </xf>
    <xf numFmtId="9" fontId="50" fillId="33" borderId="17" xfId="57" applyFont="1" applyFill="1" applyBorder="1" applyAlignment="1">
      <alignment horizontal="center" vertical="center" shrinkToFit="1"/>
    </xf>
    <xf numFmtId="0" fontId="50" fillId="33" borderId="17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50" fillId="7" borderId="15" xfId="0" applyFont="1" applyFill="1" applyBorder="1" applyAlignment="1" applyProtection="1">
      <alignment horizontal="left" vertical="center" shrinkToFit="1"/>
      <protection/>
    </xf>
    <xf numFmtId="43" fontId="50" fillId="7" borderId="11" xfId="42" applyFont="1" applyFill="1" applyBorder="1" applyAlignment="1" applyProtection="1">
      <alignment horizontal="center" vertical="center" shrinkToFit="1"/>
      <protection locked="0"/>
    </xf>
    <xf numFmtId="43" fontId="50" fillId="7" borderId="11" xfId="42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43" fontId="0" fillId="33" borderId="18" xfId="42" applyFont="1" applyFill="1" applyBorder="1" applyAlignment="1" applyProtection="1">
      <alignment vertical="center" shrinkToFit="1"/>
      <protection/>
    </xf>
    <xf numFmtId="43" fontId="50" fillId="7" borderId="11" xfId="42" applyFont="1" applyFill="1" applyBorder="1" applyAlignment="1" applyProtection="1">
      <alignment horizontal="center" vertical="center" shrinkToFit="1"/>
      <protection/>
    </xf>
    <xf numFmtId="171" fontId="0" fillId="33" borderId="0" xfId="42" applyNumberFormat="1" applyFont="1" applyFill="1" applyBorder="1" applyAlignment="1">
      <alignment vertical="center" shrinkToFit="1"/>
    </xf>
    <xf numFmtId="171" fontId="55" fillId="33" borderId="18" xfId="0" applyNumberFormat="1" applyFont="1" applyFill="1" applyBorder="1" applyAlignment="1">
      <alignment vertical="center" shrinkToFit="1"/>
    </xf>
    <xf numFmtId="164" fontId="0" fillId="33" borderId="0" xfId="57" applyNumberFormat="1" applyFont="1" applyFill="1" applyBorder="1" applyAlignment="1">
      <alignment horizontal="center" vertical="center" shrinkToFit="1"/>
    </xf>
    <xf numFmtId="164" fontId="0" fillId="33" borderId="13" xfId="57" applyNumberFormat="1" applyFont="1" applyFill="1" applyBorder="1" applyAlignment="1">
      <alignment horizontal="center" vertical="center" shrinkToFit="1"/>
    </xf>
    <xf numFmtId="164" fontId="50" fillId="2" borderId="17" xfId="57" applyNumberFormat="1" applyFont="1" applyFill="1" applyBorder="1" applyAlignment="1">
      <alignment horizontal="center" vertical="center" shrinkToFit="1"/>
    </xf>
    <xf numFmtId="164" fontId="50" fillId="2" borderId="15" xfId="57" applyNumberFormat="1" applyFont="1" applyFill="1" applyBorder="1" applyAlignment="1">
      <alignment horizontal="center" vertical="center" shrinkToFit="1"/>
    </xf>
    <xf numFmtId="171" fontId="50" fillId="10" borderId="16" xfId="42" applyNumberFormat="1" applyFont="1" applyFill="1" applyBorder="1" applyAlignment="1">
      <alignment vertical="center" shrinkToFit="1"/>
    </xf>
    <xf numFmtId="171" fontId="50" fillId="10" borderId="11" xfId="42" applyNumberFormat="1" applyFont="1" applyFill="1" applyBorder="1" applyAlignment="1">
      <alignment vertical="center" shrinkToFit="1"/>
    </xf>
    <xf numFmtId="171" fontId="0" fillId="33" borderId="13" xfId="42" applyNumberFormat="1" applyFont="1" applyFill="1" applyBorder="1" applyAlignment="1">
      <alignment vertical="center" shrinkToFit="1"/>
    </xf>
    <xf numFmtId="171" fontId="55" fillId="10" borderId="24" xfId="0" applyNumberFormat="1" applyFont="1" applyFill="1" applyBorder="1" applyAlignment="1">
      <alignment vertical="center" shrinkToFit="1"/>
    </xf>
    <xf numFmtId="171" fontId="0" fillId="33" borderId="22" xfId="0" applyNumberFormat="1" applyFill="1" applyBorder="1" applyAlignment="1">
      <alignment vertical="center" shrinkToFit="1"/>
    </xf>
    <xf numFmtId="171" fontId="0" fillId="33" borderId="25" xfId="0" applyNumberFormat="1" applyFill="1" applyBorder="1" applyAlignment="1">
      <alignment vertical="center" shrinkToFit="1"/>
    </xf>
    <xf numFmtId="171" fontId="0" fillId="33" borderId="26" xfId="0" applyNumberFormat="1" applyFill="1" applyBorder="1" applyAlignment="1">
      <alignment vertical="center" shrinkToFit="1"/>
    </xf>
    <xf numFmtId="171" fontId="0" fillId="2" borderId="16" xfId="42" applyNumberFormat="1" applyFont="1" applyFill="1" applyBorder="1" applyAlignment="1">
      <alignment vertical="center" shrinkToFit="1"/>
    </xf>
    <xf numFmtId="171" fontId="0" fillId="2" borderId="23" xfId="0" applyNumberFormat="1" applyFill="1" applyBorder="1" applyAlignment="1">
      <alignment vertical="center" shrinkToFit="1"/>
    </xf>
    <xf numFmtId="171" fontId="50" fillId="7" borderId="16" xfId="42" applyNumberFormat="1" applyFont="1" applyFill="1" applyBorder="1" applyAlignment="1">
      <alignment vertical="center" shrinkToFit="1"/>
    </xf>
    <xf numFmtId="171" fontId="50" fillId="7" borderId="11" xfId="42" applyNumberFormat="1" applyFont="1" applyFill="1" applyBorder="1" applyAlignment="1">
      <alignment vertical="center" shrinkToFit="1"/>
    </xf>
    <xf numFmtId="171" fontId="0" fillId="33" borderId="11" xfId="42" applyNumberFormat="1" applyFont="1" applyFill="1" applyBorder="1" applyAlignment="1">
      <alignment vertical="center" shrinkToFit="1"/>
    </xf>
    <xf numFmtId="9" fontId="50" fillId="33" borderId="17" xfId="57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164" fontId="50" fillId="7" borderId="11" xfId="57" applyNumberFormat="1" applyFont="1" applyFill="1" applyBorder="1" applyAlignment="1">
      <alignment horizontal="right" vertical="center" shrinkToFit="1"/>
    </xf>
    <xf numFmtId="171" fontId="50" fillId="5" borderId="16" xfId="42" applyNumberFormat="1" applyFont="1" applyFill="1" applyBorder="1" applyAlignment="1">
      <alignment vertical="center" shrinkToFit="1"/>
    </xf>
    <xf numFmtId="171" fontId="50" fillId="5" borderId="11" xfId="42" applyNumberFormat="1" applyFont="1" applyFill="1" applyBorder="1" applyAlignment="1">
      <alignment vertical="center" shrinkToFit="1"/>
    </xf>
    <xf numFmtId="0" fontId="50" fillId="5" borderId="11" xfId="0" applyFont="1" applyFill="1" applyBorder="1" applyAlignment="1">
      <alignment horizontal="left" vertical="center" shrinkToFit="1"/>
    </xf>
    <xf numFmtId="0" fontId="50" fillId="7" borderId="11" xfId="0" applyFont="1" applyFill="1" applyBorder="1" applyAlignment="1">
      <alignment horizontal="left" vertical="center" shrinkToFit="1"/>
    </xf>
    <xf numFmtId="49" fontId="0" fillId="33" borderId="13" xfId="0" applyNumberFormat="1" applyFill="1" applyBorder="1" applyAlignment="1">
      <alignment vertical="center" shrinkToFit="1"/>
    </xf>
    <xf numFmtId="49" fontId="0" fillId="33" borderId="13" xfId="0" applyNumberFormat="1" applyFill="1" applyBorder="1" applyAlignment="1" applyProtection="1">
      <alignment vertical="center" shrinkToFit="1"/>
      <protection/>
    </xf>
    <xf numFmtId="49" fontId="0" fillId="0" borderId="13" xfId="0" applyNumberFormat="1" applyFill="1" applyBorder="1" applyAlignment="1" applyProtection="1">
      <alignment vertical="center" shrinkToFit="1"/>
      <protection locked="0"/>
    </xf>
    <xf numFmtId="164" fontId="24" fillId="5" borderId="12" xfId="57" applyNumberFormat="1" applyFont="1" applyFill="1" applyBorder="1" applyAlignment="1" applyProtection="1">
      <alignment horizontal="right" vertical="center" shrinkToFit="1"/>
      <protection/>
    </xf>
    <xf numFmtId="164" fontId="24" fillId="7" borderId="12" xfId="57" applyNumberFormat="1" applyFont="1" applyFill="1" applyBorder="1" applyAlignment="1" applyProtection="1">
      <alignment horizontal="right" vertical="center" shrinkToFit="1"/>
      <protection/>
    </xf>
    <xf numFmtId="164" fontId="59" fillId="33" borderId="17" xfId="57" applyNumberFormat="1" applyFont="1" applyFill="1" applyBorder="1" applyAlignment="1" applyProtection="1">
      <alignment horizontal="center" vertical="center" shrinkToFit="1"/>
      <protection/>
    </xf>
    <xf numFmtId="171" fontId="0" fillId="33" borderId="11" xfId="42" applyNumberFormat="1" applyFont="1" applyFill="1" applyBorder="1" applyAlignment="1" applyProtection="1">
      <alignment vertical="center" shrinkToFit="1"/>
      <protection/>
    </xf>
    <xf numFmtId="171" fontId="0" fillId="33" borderId="0" xfId="42" applyNumberFormat="1" applyFont="1" applyFill="1" applyBorder="1" applyAlignment="1" applyProtection="1">
      <alignment vertical="center" shrinkToFit="1"/>
      <protection/>
    </xf>
    <xf numFmtId="171" fontId="0" fillId="33" borderId="13" xfId="42" applyNumberFormat="1" applyFont="1" applyFill="1" applyBorder="1" applyAlignment="1" applyProtection="1">
      <alignment vertical="center" shrinkToFit="1"/>
      <protection/>
    </xf>
    <xf numFmtId="171" fontId="50" fillId="10" borderId="16" xfId="42" applyNumberFormat="1" applyFont="1" applyFill="1" applyBorder="1" applyAlignment="1" applyProtection="1">
      <alignment vertical="center" shrinkToFit="1"/>
      <protection/>
    </xf>
    <xf numFmtId="171" fontId="50" fillId="10" borderId="11" xfId="42" applyNumberFormat="1" applyFont="1" applyFill="1" applyBorder="1" applyAlignment="1" applyProtection="1">
      <alignment vertical="center" shrinkToFit="1"/>
      <protection/>
    </xf>
    <xf numFmtId="171" fontId="55" fillId="33" borderId="18" xfId="0" applyNumberFormat="1" applyFont="1" applyFill="1" applyBorder="1" applyAlignment="1" applyProtection="1">
      <alignment vertical="center" shrinkToFit="1"/>
      <protection/>
    </xf>
    <xf numFmtId="171" fontId="55" fillId="10" borderId="24" xfId="0" applyNumberFormat="1" applyFont="1" applyFill="1" applyBorder="1" applyAlignment="1" applyProtection="1">
      <alignment vertical="center" shrinkToFit="1"/>
      <protection/>
    </xf>
    <xf numFmtId="171" fontId="0" fillId="33" borderId="22" xfId="0" applyNumberFormat="1" applyFill="1" applyBorder="1" applyAlignment="1" applyProtection="1">
      <alignment vertical="center" shrinkToFit="1"/>
      <protection/>
    </xf>
    <xf numFmtId="171" fontId="0" fillId="33" borderId="25" xfId="0" applyNumberFormat="1" applyFill="1" applyBorder="1" applyAlignment="1" applyProtection="1">
      <alignment vertical="center" shrinkToFit="1"/>
      <protection/>
    </xf>
    <xf numFmtId="171" fontId="0" fillId="2" borderId="16" xfId="42" applyNumberFormat="1" applyFont="1" applyFill="1" applyBorder="1" applyAlignment="1" applyProtection="1">
      <alignment vertical="center" shrinkToFit="1"/>
      <protection/>
    </xf>
    <xf numFmtId="171" fontId="0" fillId="2" borderId="23" xfId="0" applyNumberFormat="1" applyFill="1" applyBorder="1" applyAlignment="1" applyProtection="1">
      <alignment vertical="center" shrinkToFit="1"/>
      <protection/>
    </xf>
    <xf numFmtId="164" fontId="0" fillId="33" borderId="0" xfId="57" applyNumberFormat="1" applyFont="1" applyFill="1" applyBorder="1" applyAlignment="1" applyProtection="1">
      <alignment horizontal="center" vertical="center" shrinkToFit="1"/>
      <protection/>
    </xf>
    <xf numFmtId="164" fontId="0" fillId="33" borderId="13" xfId="57" applyNumberFormat="1" applyFont="1" applyFill="1" applyBorder="1" applyAlignment="1" applyProtection="1">
      <alignment horizontal="center" vertical="center" shrinkToFit="1"/>
      <protection/>
    </xf>
    <xf numFmtId="0" fontId="50" fillId="2" borderId="15" xfId="0" applyFont="1" applyFill="1" applyBorder="1" applyAlignment="1" applyProtection="1">
      <alignment vertical="center" shrinkToFit="1"/>
      <protection/>
    </xf>
    <xf numFmtId="164" fontId="50" fillId="2" borderId="17" xfId="57" applyNumberFormat="1" applyFont="1" applyFill="1" applyBorder="1" applyAlignment="1" applyProtection="1">
      <alignment horizontal="center" vertical="center" shrinkToFit="1"/>
      <protection/>
    </xf>
    <xf numFmtId="164" fontId="50" fillId="2" borderId="15" xfId="57" applyNumberFormat="1" applyFont="1" applyFill="1" applyBorder="1" applyAlignment="1" applyProtection="1">
      <alignment horizontal="center" vertical="center" shrinkToFit="1"/>
      <protection/>
    </xf>
    <xf numFmtId="0" fontId="50" fillId="33" borderId="17" xfId="0" applyFont="1" applyFill="1" applyBorder="1" applyAlignment="1" applyProtection="1">
      <alignment vertical="center" shrinkToFit="1"/>
      <protection/>
    </xf>
    <xf numFmtId="9" fontId="50" fillId="33" borderId="17" xfId="57" applyFont="1" applyFill="1" applyBorder="1" applyAlignment="1" applyProtection="1">
      <alignment horizontal="center" vertical="center" shrinkToFit="1"/>
      <protection/>
    </xf>
    <xf numFmtId="164" fontId="0" fillId="33" borderId="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50" fillId="7" borderId="11" xfId="0" applyFont="1" applyFill="1" applyBorder="1" applyAlignment="1" applyProtection="1">
      <alignment horizontal="left" vertical="center" shrinkToFit="1"/>
      <protection/>
    </xf>
    <xf numFmtId="171" fontId="50" fillId="7" borderId="16" xfId="42" applyNumberFormat="1" applyFont="1" applyFill="1" applyBorder="1" applyAlignment="1" applyProtection="1">
      <alignment vertical="center" shrinkToFit="1"/>
      <protection/>
    </xf>
    <xf numFmtId="171" fontId="50" fillId="7" borderId="11" xfId="42" applyNumberFormat="1" applyFont="1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9" fontId="50" fillId="33" borderId="17" xfId="57" applyFont="1" applyFill="1" applyBorder="1" applyAlignment="1" applyProtection="1">
      <alignment vertical="center" shrinkToFit="1"/>
      <protection/>
    </xf>
    <xf numFmtId="164" fontId="50" fillId="7" borderId="11" xfId="57" applyNumberFormat="1" applyFont="1" applyFill="1" applyBorder="1" applyAlignment="1" applyProtection="1">
      <alignment horizontal="right" vertical="center" shrinkToFit="1"/>
      <protection/>
    </xf>
    <xf numFmtId="0" fontId="50" fillId="5" borderId="11" xfId="0" applyFont="1" applyFill="1" applyBorder="1" applyAlignment="1" applyProtection="1">
      <alignment horizontal="left" vertical="center" shrinkToFit="1"/>
      <protection/>
    </xf>
    <xf numFmtId="171" fontId="50" fillId="5" borderId="16" xfId="42" applyNumberFormat="1" applyFont="1" applyFill="1" applyBorder="1" applyAlignment="1" applyProtection="1">
      <alignment vertical="center" shrinkToFit="1"/>
      <protection/>
    </xf>
    <xf numFmtId="171" fontId="50" fillId="5" borderId="11" xfId="42" applyNumberFormat="1" applyFont="1" applyFill="1" applyBorder="1" applyAlignment="1" applyProtection="1">
      <alignment vertical="center" shrinkToFit="1"/>
      <protection/>
    </xf>
    <xf numFmtId="171" fontId="50" fillId="7" borderId="23" xfId="42" applyNumberFormat="1" applyFont="1" applyFill="1" applyBorder="1" applyAlignment="1" applyProtection="1">
      <alignment horizontal="right" vertical="center" shrinkToFit="1"/>
      <protection/>
    </xf>
    <xf numFmtId="171" fontId="50" fillId="5" borderId="23" xfId="42" applyNumberFormat="1" applyFont="1" applyFill="1" applyBorder="1" applyAlignment="1" applyProtection="1">
      <alignment vertical="center" shrinkToFit="1"/>
      <protection/>
    </xf>
    <xf numFmtId="43" fontId="0" fillId="0" borderId="0" xfId="42" applyFont="1" applyFill="1" applyBorder="1" applyAlignment="1" applyProtection="1">
      <alignment vertical="center" shrinkToFit="1"/>
      <protection locked="0"/>
    </xf>
    <xf numFmtId="43" fontId="54" fillId="33" borderId="22" xfId="42" applyFont="1" applyFill="1" applyBorder="1" applyAlignment="1" applyProtection="1">
      <alignment horizontal="center" vertical="center" shrinkToFit="1"/>
      <protection/>
    </xf>
    <xf numFmtId="0" fontId="50" fillId="33" borderId="15" xfId="0" applyFont="1" applyFill="1" applyBorder="1" applyAlignment="1">
      <alignment vertical="center" shrinkToFit="1"/>
    </xf>
    <xf numFmtId="43" fontId="50" fillId="33" borderId="15" xfId="42" applyFont="1" applyFill="1" applyBorder="1" applyAlignment="1">
      <alignment vertical="center" shrinkToFit="1"/>
    </xf>
    <xf numFmtId="43" fontId="57" fillId="0" borderId="15" xfId="42" applyFont="1" applyFill="1" applyBorder="1" applyAlignment="1" applyProtection="1">
      <alignment horizontal="left" vertical="center" shrinkToFit="1"/>
      <protection locked="0"/>
    </xf>
    <xf numFmtId="0" fontId="50" fillId="33" borderId="13" xfId="0" applyFont="1" applyFill="1" applyBorder="1" applyAlignment="1">
      <alignment vertical="center" shrinkToFit="1"/>
    </xf>
    <xf numFmtId="43" fontId="50" fillId="33" borderId="13" xfId="42" applyFont="1" applyFill="1" applyBorder="1" applyAlignment="1">
      <alignment vertical="center" shrinkToFit="1"/>
    </xf>
    <xf numFmtId="0" fontId="50" fillId="33" borderId="14" xfId="0" applyFont="1" applyFill="1" applyBorder="1" applyAlignment="1">
      <alignment vertical="center" shrinkToFit="1"/>
    </xf>
    <xf numFmtId="43" fontId="50" fillId="33" borderId="14" xfId="42" applyFont="1" applyFill="1" applyBorder="1" applyAlignment="1">
      <alignment vertical="center" shrinkToFit="1"/>
    </xf>
    <xf numFmtId="9" fontId="60" fillId="33" borderId="0" xfId="57" applyFont="1" applyFill="1" applyAlignment="1">
      <alignment horizontal="center" vertical="center"/>
    </xf>
    <xf numFmtId="43" fontId="61" fillId="0" borderId="13" xfId="42" applyFont="1" applyFill="1" applyBorder="1" applyAlignment="1" applyProtection="1">
      <alignment vertical="center" shrinkToFit="1"/>
      <protection locked="0"/>
    </xf>
    <xf numFmtId="43" fontId="61" fillId="0" borderId="14" xfId="42" applyFont="1" applyFill="1" applyBorder="1" applyAlignment="1" applyProtection="1">
      <alignment vertical="center" shrinkToFit="1"/>
      <protection locked="0"/>
    </xf>
    <xf numFmtId="164" fontId="24" fillId="2" borderId="27" xfId="57" applyNumberFormat="1" applyFont="1" applyFill="1" applyBorder="1" applyAlignment="1" applyProtection="1">
      <alignment horizontal="center" vertical="center" shrinkToFit="1"/>
      <protection/>
    </xf>
    <xf numFmtId="164" fontId="62" fillId="7" borderId="21" xfId="0" applyNumberFormat="1" applyFont="1" applyFill="1" applyBorder="1" applyAlignment="1" applyProtection="1">
      <alignment horizontal="right" vertical="center" shrinkToFit="1"/>
      <protection/>
    </xf>
    <xf numFmtId="164" fontId="62" fillId="5" borderId="21" xfId="0" applyNumberFormat="1" applyFont="1" applyFill="1" applyBorder="1" applyAlignment="1" applyProtection="1">
      <alignment horizontal="right" vertical="center" shrinkToFit="1"/>
      <protection/>
    </xf>
    <xf numFmtId="14" fontId="61" fillId="0" borderId="0" xfId="0" applyNumberFormat="1" applyFont="1" applyFill="1" applyAlignment="1" applyProtection="1">
      <alignment horizontal="center" vertical="center" shrinkToFit="1"/>
      <protection locked="0"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164" fontId="61" fillId="0" borderId="29" xfId="57" applyNumberFormat="1" applyFont="1" applyFill="1" applyBorder="1" applyAlignment="1" applyProtection="1">
      <alignment horizontal="center" vertical="center"/>
      <protection locked="0"/>
    </xf>
    <xf numFmtId="164" fontId="61" fillId="0" borderId="0" xfId="57" applyNumberFormat="1" applyFont="1" applyFill="1" applyBorder="1" applyAlignment="1" applyProtection="1">
      <alignment horizontal="center" vertical="center"/>
      <protection locked="0"/>
    </xf>
    <xf numFmtId="164" fontId="61" fillId="0" borderId="22" xfId="57" applyNumberFormat="1" applyFont="1" applyFill="1" applyBorder="1" applyAlignment="1" applyProtection="1">
      <alignment horizontal="center" vertical="center"/>
      <protection locked="0"/>
    </xf>
    <xf numFmtId="43" fontId="54" fillId="33" borderId="22" xfId="42" applyFont="1" applyFill="1" applyBorder="1" applyAlignment="1" applyProtection="1">
      <alignment horizontal="center" vertical="center" shrinkToFit="1"/>
      <protection/>
    </xf>
    <xf numFmtId="43" fontId="0" fillId="0" borderId="27" xfId="42" applyFont="1" applyFill="1" applyBorder="1" applyAlignment="1" applyProtection="1">
      <alignment vertical="center" shrinkToFit="1"/>
      <protection locked="0"/>
    </xf>
    <xf numFmtId="43" fontId="0" fillId="0" borderId="26" xfId="42" applyFont="1" applyFill="1" applyBorder="1" applyAlignment="1" applyProtection="1">
      <alignment vertical="center" shrinkToFit="1"/>
      <protection locked="0"/>
    </xf>
    <xf numFmtId="43" fontId="0" fillId="0" borderId="29" xfId="42" applyFont="1" applyFill="1" applyBorder="1" applyAlignment="1" applyProtection="1">
      <alignment vertical="center" shrinkToFit="1"/>
      <protection locked="0"/>
    </xf>
    <xf numFmtId="43" fontId="0" fillId="0" borderId="22" xfId="42" applyFont="1" applyFill="1" applyBorder="1" applyAlignment="1" applyProtection="1">
      <alignment vertical="center" shrinkToFit="1"/>
      <protection locked="0"/>
    </xf>
    <xf numFmtId="43" fontId="0" fillId="0" borderId="28" xfId="42" applyFont="1" applyFill="1" applyBorder="1" applyAlignment="1" applyProtection="1">
      <alignment vertical="center" shrinkToFit="1"/>
      <protection locked="0"/>
    </xf>
    <xf numFmtId="43" fontId="0" fillId="0" borderId="25" xfId="42" applyFont="1" applyFill="1" applyBorder="1" applyAlignment="1" applyProtection="1">
      <alignment vertical="center" shrinkToFit="1"/>
      <protection locked="0"/>
    </xf>
    <xf numFmtId="0" fontId="50" fillId="34" borderId="10" xfId="0" applyFont="1" applyFill="1" applyBorder="1" applyAlignment="1">
      <alignment horizontal="center" vertical="center" shrinkToFit="1"/>
    </xf>
    <xf numFmtId="171" fontId="0" fillId="33" borderId="15" xfId="42" applyNumberFormat="1" applyFont="1" applyFill="1" applyBorder="1" applyAlignment="1">
      <alignment vertical="center" shrinkToFit="1"/>
    </xf>
    <xf numFmtId="171" fontId="0" fillId="33" borderId="14" xfId="42" applyNumberFormat="1" applyFont="1" applyFill="1" applyBorder="1" applyAlignment="1">
      <alignment vertical="center" shrinkToFit="1"/>
    </xf>
    <xf numFmtId="171" fontId="0" fillId="34" borderId="15" xfId="42" applyNumberFormat="1" applyFont="1" applyFill="1" applyBorder="1" applyAlignment="1">
      <alignment vertical="center" shrinkToFit="1"/>
    </xf>
    <xf numFmtId="171" fontId="0" fillId="34" borderId="13" xfId="42" applyNumberFormat="1" applyFont="1" applyFill="1" applyBorder="1" applyAlignment="1">
      <alignment vertical="center" shrinkToFit="1"/>
    </xf>
    <xf numFmtId="171" fontId="0" fillId="34" borderId="14" xfId="42" applyNumberFormat="1" applyFont="1" applyFill="1" applyBorder="1" applyAlignment="1">
      <alignment vertical="center" shrinkToFit="1"/>
    </xf>
    <xf numFmtId="14" fontId="61" fillId="33" borderId="0" xfId="0" applyNumberFormat="1" applyFont="1" applyFill="1" applyAlignment="1" applyProtection="1">
      <alignment horizontal="center" vertical="center" shrinkToFit="1"/>
      <protection locked="0"/>
    </xf>
    <xf numFmtId="14" fontId="61" fillId="33" borderId="0" xfId="0" applyNumberFormat="1" applyFont="1" applyFill="1" applyAlignment="1" applyProtection="1">
      <alignment horizontal="center" vertical="center" shrinkToFit="1"/>
      <protection/>
    </xf>
    <xf numFmtId="164" fontId="61" fillId="33" borderId="29" xfId="57" applyNumberFormat="1" applyFont="1" applyFill="1" applyBorder="1" applyAlignment="1" applyProtection="1">
      <alignment horizontal="center" vertical="center"/>
      <protection/>
    </xf>
    <xf numFmtId="164" fontId="61" fillId="33" borderId="0" xfId="57" applyNumberFormat="1" applyFont="1" applyFill="1" applyBorder="1" applyAlignment="1" applyProtection="1">
      <alignment horizontal="center" vertical="center"/>
      <protection/>
    </xf>
    <xf numFmtId="164" fontId="61" fillId="33" borderId="22" xfId="57" applyNumberFormat="1" applyFont="1" applyFill="1" applyBorder="1" applyAlignment="1" applyProtection="1">
      <alignment horizontal="center" vertical="center"/>
      <protection/>
    </xf>
    <xf numFmtId="164" fontId="50" fillId="5" borderId="11" xfId="57" applyNumberFormat="1" applyFont="1" applyFill="1" applyBorder="1" applyAlignment="1">
      <alignment vertical="center" shrinkToFit="1"/>
    </xf>
    <xf numFmtId="0" fontId="0" fillId="33" borderId="18" xfId="0" applyFill="1" applyBorder="1" applyAlignment="1" applyProtection="1">
      <alignment vertical="center" shrinkToFit="1"/>
      <protection/>
    </xf>
    <xf numFmtId="9" fontId="58" fillId="33" borderId="18" xfId="57" applyFont="1" applyFill="1" applyBorder="1" applyAlignment="1" applyProtection="1">
      <alignment horizontal="left" vertical="center"/>
      <protection/>
    </xf>
    <xf numFmtId="0" fontId="52" fillId="33" borderId="18" xfId="0" applyFont="1" applyFill="1" applyBorder="1" applyAlignment="1" applyProtection="1">
      <alignment vertical="center" shrinkToFit="1"/>
      <protection/>
    </xf>
    <xf numFmtId="164" fontId="54" fillId="0" borderId="0" xfId="57" applyNumberFormat="1" applyFont="1" applyFill="1" applyAlignment="1" applyProtection="1">
      <alignment horizontal="center" vertical="center" shrinkToFit="1"/>
      <protection/>
    </xf>
    <xf numFmtId="9" fontId="60" fillId="33" borderId="0" xfId="57" applyFont="1" applyFill="1" applyAlignment="1" applyProtection="1">
      <alignment horizontal="center" vertical="center"/>
      <protection/>
    </xf>
    <xf numFmtId="165" fontId="50" fillId="10" borderId="10" xfId="0" applyNumberFormat="1" applyFont="1" applyFill="1" applyBorder="1" applyAlignment="1" applyProtection="1">
      <alignment horizontal="center" vertical="center" shrinkToFit="1"/>
      <protection/>
    </xf>
    <xf numFmtId="165" fontId="50" fillId="10" borderId="11" xfId="0" applyNumberFormat="1" applyFont="1" applyFill="1" applyBorder="1" applyAlignment="1" applyProtection="1">
      <alignment horizontal="center" vertical="center" shrinkToFit="1"/>
      <protection/>
    </xf>
    <xf numFmtId="0" fontId="50" fillId="10" borderId="10" xfId="0" applyFont="1" applyFill="1" applyBorder="1" applyAlignment="1" applyProtection="1">
      <alignment horizontal="center" vertical="center" shrinkToFit="1"/>
      <protection/>
    </xf>
    <xf numFmtId="0" fontId="50" fillId="10" borderId="12" xfId="0" applyFont="1" applyFill="1" applyBorder="1" applyAlignment="1" applyProtection="1">
      <alignment horizontal="center" vertical="center" shrinkToFit="1"/>
      <protection/>
    </xf>
    <xf numFmtId="0" fontId="50" fillId="33" borderId="15" xfId="0" applyFont="1" applyFill="1" applyBorder="1" applyAlignment="1" applyProtection="1">
      <alignment vertical="center" shrinkToFit="1"/>
      <protection/>
    </xf>
    <xf numFmtId="43" fontId="0" fillId="33" borderId="27" xfId="42" applyFont="1" applyFill="1" applyBorder="1" applyAlignment="1" applyProtection="1">
      <alignment vertical="center" shrinkToFit="1"/>
      <protection/>
    </xf>
    <xf numFmtId="43" fontId="0" fillId="33" borderId="17" xfId="42" applyFont="1" applyFill="1" applyBorder="1" applyAlignment="1" applyProtection="1">
      <alignment vertical="center" shrinkToFit="1"/>
      <protection/>
    </xf>
    <xf numFmtId="43" fontId="0" fillId="33" borderId="26" xfId="42" applyFont="1" applyFill="1" applyBorder="1" applyAlignment="1" applyProtection="1">
      <alignment vertical="center" shrinkToFit="1"/>
      <protection/>
    </xf>
    <xf numFmtId="43" fontId="50" fillId="33" borderId="15" xfId="42" applyFont="1" applyFill="1" applyBorder="1" applyAlignment="1" applyProtection="1">
      <alignment vertical="center" shrinkToFit="1"/>
      <protection/>
    </xf>
    <xf numFmtId="43" fontId="29" fillId="33" borderId="15" xfId="42" applyFont="1" applyFill="1" applyBorder="1" applyAlignment="1" applyProtection="1">
      <alignment horizontal="left" vertical="center" shrinkToFit="1"/>
      <protection/>
    </xf>
    <xf numFmtId="0" fontId="50" fillId="33" borderId="13" xfId="0" applyFont="1" applyFill="1" applyBorder="1" applyAlignment="1" applyProtection="1">
      <alignment vertical="center" shrinkToFit="1"/>
      <protection/>
    </xf>
    <xf numFmtId="43" fontId="0" fillId="33" borderId="29" xfId="42" applyFont="1" applyFill="1" applyBorder="1" applyAlignment="1" applyProtection="1">
      <alignment vertical="center" shrinkToFit="1"/>
      <protection/>
    </xf>
    <xf numFmtId="43" fontId="50" fillId="33" borderId="13" xfId="42" applyFont="1" applyFill="1" applyBorder="1" applyAlignment="1" applyProtection="1">
      <alignment vertical="center" shrinkToFit="1"/>
      <protection/>
    </xf>
    <xf numFmtId="43" fontId="29" fillId="33" borderId="13" xfId="42" applyFont="1" applyFill="1" applyBorder="1" applyAlignment="1" applyProtection="1">
      <alignment horizontal="left" vertical="center" shrinkToFit="1"/>
      <protection/>
    </xf>
    <xf numFmtId="0" fontId="50" fillId="33" borderId="14" xfId="0" applyFont="1" applyFill="1" applyBorder="1" applyAlignment="1" applyProtection="1">
      <alignment vertical="center" shrinkToFit="1"/>
      <protection/>
    </xf>
    <xf numFmtId="43" fontId="0" fillId="33" borderId="28" xfId="42" applyFont="1" applyFill="1" applyBorder="1" applyAlignment="1" applyProtection="1">
      <alignment vertical="center" shrinkToFit="1"/>
      <protection/>
    </xf>
    <xf numFmtId="43" fontId="0" fillId="33" borderId="25" xfId="42" applyFont="1" applyFill="1" applyBorder="1" applyAlignment="1" applyProtection="1">
      <alignment vertical="center" shrinkToFit="1"/>
      <protection/>
    </xf>
    <xf numFmtId="43" fontId="50" fillId="33" borderId="14" xfId="42" applyFont="1" applyFill="1" applyBorder="1" applyAlignment="1" applyProtection="1">
      <alignment vertical="center" shrinkToFit="1"/>
      <protection/>
    </xf>
    <xf numFmtId="43" fontId="24" fillId="33" borderId="13" xfId="42" applyFont="1" applyFill="1" applyBorder="1" applyAlignment="1" applyProtection="1">
      <alignment vertical="center" shrinkToFit="1"/>
      <protection/>
    </xf>
    <xf numFmtId="43" fontId="24" fillId="33" borderId="14" xfId="42" applyFont="1" applyFill="1" applyBorder="1" applyAlignment="1" applyProtection="1">
      <alignment vertical="center" shrinkToFit="1"/>
      <protection/>
    </xf>
    <xf numFmtId="0" fontId="0" fillId="33" borderId="15" xfId="0" applyFill="1" applyBorder="1" applyAlignment="1" applyProtection="1">
      <alignment vertical="center" shrinkToFit="1"/>
      <protection/>
    </xf>
    <xf numFmtId="43" fontId="0" fillId="33" borderId="15" xfId="42" applyFont="1" applyFill="1" applyBorder="1" applyAlignment="1" applyProtection="1">
      <alignment vertical="center" shrinkToFit="1"/>
      <protection/>
    </xf>
    <xf numFmtId="171" fontId="0" fillId="33" borderId="26" xfId="0" applyNumberFormat="1" applyFill="1" applyBorder="1" applyAlignment="1" applyProtection="1">
      <alignment vertical="center" shrinkToFit="1"/>
      <protection/>
    </xf>
    <xf numFmtId="43" fontId="0" fillId="33" borderId="14" xfId="42" applyFont="1" applyFill="1" applyBorder="1" applyAlignment="1" applyProtection="1">
      <alignment vertical="center" shrinkToFit="1"/>
      <protection/>
    </xf>
    <xf numFmtId="43" fontId="50" fillId="2" borderId="16" xfId="42" applyFont="1" applyFill="1" applyBorder="1" applyAlignment="1" applyProtection="1">
      <alignment vertical="center" shrinkToFit="1"/>
      <protection/>
    </xf>
    <xf numFmtId="43" fontId="50" fillId="2" borderId="11" xfId="42" applyFont="1" applyFill="1" applyBorder="1" applyAlignment="1" applyProtection="1">
      <alignment vertical="center" shrinkToFit="1"/>
      <protection/>
    </xf>
    <xf numFmtId="0" fontId="0" fillId="35" borderId="30" xfId="0" applyFill="1" applyBorder="1" applyAlignment="1" applyProtection="1">
      <alignment horizontal="left" vertical="center" shrinkToFit="1"/>
      <protection/>
    </xf>
    <xf numFmtId="0" fontId="0" fillId="35" borderId="13" xfId="0" applyFill="1" applyBorder="1" applyAlignment="1" applyProtection="1">
      <alignment horizontal="left" vertical="center" shrinkToFit="1"/>
      <protection/>
    </xf>
    <xf numFmtId="164" fontId="50" fillId="5" borderId="11" xfId="57" applyNumberFormat="1" applyFont="1" applyFill="1" applyBorder="1" applyAlignment="1" applyProtection="1">
      <alignment vertical="center" shrinkToFit="1"/>
      <protection/>
    </xf>
    <xf numFmtId="43" fontId="0" fillId="0" borderId="0" xfId="42" applyFont="1" applyAlignment="1">
      <alignment/>
    </xf>
    <xf numFmtId="0" fontId="0" fillId="0" borderId="0" xfId="0" applyAlignment="1">
      <alignment shrinkToFit="1"/>
    </xf>
    <xf numFmtId="0" fontId="53" fillId="0" borderId="0" xfId="0" applyFont="1" applyAlignment="1" applyProtection="1">
      <alignment horizontal="left"/>
      <protection/>
    </xf>
    <xf numFmtId="49" fontId="53" fillId="0" borderId="0" xfId="42" applyNumberFormat="1" applyFont="1" applyAlignment="1">
      <alignment horizontal="center"/>
    </xf>
    <xf numFmtId="0" fontId="53" fillId="0" borderId="0" xfId="0" applyFont="1" applyAlignment="1">
      <alignment/>
    </xf>
    <xf numFmtId="43" fontId="53" fillId="0" borderId="0" xfId="42" applyFont="1" applyAlignment="1">
      <alignment/>
    </xf>
    <xf numFmtId="0" fontId="53" fillId="0" borderId="0" xfId="0" applyFont="1" applyAlignment="1">
      <alignment shrinkToFit="1"/>
    </xf>
    <xf numFmtId="0" fontId="0" fillId="0" borderId="0" xfId="0" applyAlignment="1">
      <alignment horizontal="left"/>
    </xf>
    <xf numFmtId="49" fontId="63" fillId="0" borderId="11" xfId="0" applyNumberFormat="1" applyFont="1" applyBorder="1" applyAlignment="1" applyProtection="1">
      <alignment horizontal="center"/>
      <protection locked="0"/>
    </xf>
    <xf numFmtId="49" fontId="64" fillId="0" borderId="0" xfId="0" applyNumberFormat="1" applyFont="1" applyBorder="1" applyAlignment="1">
      <alignment horizontal="left"/>
    </xf>
    <xf numFmtId="5" fontId="61" fillId="0" borderId="11" xfId="42" applyNumberFormat="1" applyFont="1" applyBorder="1" applyAlignment="1" applyProtection="1">
      <alignment horizontal="center"/>
      <protection locked="0"/>
    </xf>
    <xf numFmtId="5" fontId="61" fillId="0" borderId="0" xfId="42" applyNumberFormat="1" applyFont="1" applyBorder="1" applyAlignment="1">
      <alignment horizontal="center"/>
    </xf>
    <xf numFmtId="5" fontId="0" fillId="0" borderId="0" xfId="42" applyNumberFormat="1" applyFont="1" applyBorder="1" applyAlignment="1">
      <alignment horizontal="center"/>
    </xf>
    <xf numFmtId="0" fontId="50" fillId="0" borderId="0" xfId="0" applyFont="1" applyAlignment="1">
      <alignment horizontal="left"/>
    </xf>
    <xf numFmtId="5" fontId="50" fillId="0" borderId="31" xfId="42" applyNumberFormat="1" applyFont="1" applyBorder="1" applyAlignment="1">
      <alignment horizontal="center"/>
    </xf>
    <xf numFmtId="164" fontId="61" fillId="0" borderId="14" xfId="57" applyNumberFormat="1" applyFont="1" applyBorder="1" applyAlignment="1" applyProtection="1">
      <alignment horizontal="center"/>
      <protection locked="0"/>
    </xf>
    <xf numFmtId="7" fontId="0" fillId="0" borderId="14" xfId="42" applyNumberFormat="1" applyFont="1" applyBorder="1" applyAlignment="1">
      <alignment horizontal="center"/>
    </xf>
    <xf numFmtId="7" fontId="0" fillId="0" borderId="14" xfId="0" applyNumberFormat="1" applyBorder="1" applyAlignment="1">
      <alignment/>
    </xf>
    <xf numFmtId="7" fontId="0" fillId="0" borderId="28" xfId="0" applyNumberFormat="1" applyBorder="1" applyAlignment="1">
      <alignment/>
    </xf>
    <xf numFmtId="164" fontId="61" fillId="0" borderId="11" xfId="57" applyNumberFormat="1" applyFont="1" applyBorder="1" applyAlignment="1" applyProtection="1">
      <alignment horizontal="center"/>
      <protection locked="0"/>
    </xf>
    <xf numFmtId="7" fontId="0" fillId="0" borderId="11" xfId="42" applyNumberFormat="1" applyFon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2" xfId="0" applyNumberFormat="1" applyBorder="1" applyAlignment="1">
      <alignment/>
    </xf>
    <xf numFmtId="164" fontId="61" fillId="0" borderId="15" xfId="57" applyNumberFormat="1" applyFont="1" applyBorder="1" applyAlignment="1" applyProtection="1">
      <alignment horizontal="center"/>
      <protection locked="0"/>
    </xf>
    <xf numFmtId="7" fontId="0" fillId="0" borderId="15" xfId="42" applyNumberFormat="1" applyFont="1" applyBorder="1" applyAlignment="1">
      <alignment horizontal="center"/>
    </xf>
    <xf numFmtId="164" fontId="24" fillId="0" borderId="32" xfId="57" applyNumberFormat="1" applyFont="1" applyBorder="1" applyAlignment="1" applyProtection="1">
      <alignment horizontal="center"/>
      <protection/>
    </xf>
    <xf numFmtId="7" fontId="0" fillId="0" borderId="33" xfId="42" applyNumberFormat="1" applyFont="1" applyBorder="1" applyAlignment="1">
      <alignment horizontal="center"/>
    </xf>
    <xf numFmtId="7" fontId="0" fillId="0" borderId="33" xfId="42" applyNumberFormat="1" applyFont="1" applyBorder="1" applyAlignment="1">
      <alignment horizontal="right"/>
    </xf>
    <xf numFmtId="7" fontId="0" fillId="0" borderId="34" xfId="42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49" fontId="0" fillId="0" borderId="0" xfId="0" applyNumberFormat="1" applyBorder="1" applyAlignment="1">
      <alignment horizontal="center"/>
    </xf>
    <xf numFmtId="43" fontId="65" fillId="0" borderId="0" xfId="42" applyFont="1" applyAlignment="1">
      <alignment vertical="top"/>
    </xf>
    <xf numFmtId="49" fontId="0" fillId="36" borderId="15" xfId="42" applyNumberFormat="1" applyFont="1" applyFill="1" applyBorder="1" applyAlignment="1">
      <alignment horizontal="center" wrapText="1"/>
    </xf>
    <xf numFmtId="43" fontId="0" fillId="36" borderId="15" xfId="42" applyFont="1" applyFill="1" applyBorder="1" applyAlignment="1">
      <alignment horizontal="center" wrapText="1"/>
    </xf>
    <xf numFmtId="49" fontId="0" fillId="36" borderId="14" xfId="42" applyNumberFormat="1" applyFont="1" applyFill="1" applyBorder="1" applyAlignment="1">
      <alignment horizontal="center" wrapText="1"/>
    </xf>
    <xf numFmtId="43" fontId="0" fillId="36" borderId="14" xfId="42" applyFont="1" applyFill="1" applyBorder="1" applyAlignment="1">
      <alignment horizontal="center" wrapText="1"/>
    </xf>
    <xf numFmtId="165" fontId="0" fillId="0" borderId="13" xfId="0" applyNumberFormat="1" applyBorder="1" applyAlignment="1" applyProtection="1">
      <alignment horizontal="left" shrinkToFit="1"/>
      <protection locked="0"/>
    </xf>
    <xf numFmtId="49" fontId="0" fillId="0" borderId="13" xfId="42" applyNumberFormat="1" applyFon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43" fontId="0" fillId="0" borderId="13" xfId="42" applyFont="1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165" fontId="0" fillId="0" borderId="14" xfId="0" applyNumberFormat="1" applyBorder="1" applyAlignment="1" applyProtection="1">
      <alignment horizontal="left" shrinkToFit="1"/>
      <protection locked="0"/>
    </xf>
    <xf numFmtId="49" fontId="0" fillId="0" borderId="14" xfId="42" applyNumberFormat="1" applyFont="1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shrinkToFit="1"/>
      <protection locked="0"/>
    </xf>
    <xf numFmtId="49" fontId="0" fillId="0" borderId="0" xfId="42" applyNumberFormat="1" applyFont="1" applyAlignment="1">
      <alignment horizontal="center" shrinkToFit="1"/>
    </xf>
    <xf numFmtId="0" fontId="0" fillId="0" borderId="0" xfId="0" applyAlignment="1">
      <alignment horizontal="right" shrinkToFit="1"/>
    </xf>
    <xf numFmtId="43" fontId="0" fillId="0" borderId="31" xfId="42" applyFont="1" applyBorder="1" applyAlignment="1">
      <alignment/>
    </xf>
    <xf numFmtId="43" fontId="0" fillId="0" borderId="35" xfId="42" applyFont="1" applyBorder="1" applyAlignment="1">
      <alignment/>
    </xf>
    <xf numFmtId="0" fontId="52" fillId="0" borderId="0" xfId="0" applyFont="1" applyAlignment="1">
      <alignment horizontal="center"/>
    </xf>
    <xf numFmtId="49" fontId="52" fillId="0" borderId="0" xfId="42" applyNumberFormat="1" applyFont="1" applyAlignment="1">
      <alignment horizontal="center" shrinkToFit="1"/>
    </xf>
    <xf numFmtId="0" fontId="52" fillId="0" borderId="0" xfId="0" applyFont="1" applyAlignment="1">
      <alignment horizontal="center" shrinkToFit="1"/>
    </xf>
    <xf numFmtId="43" fontId="52" fillId="0" borderId="0" xfId="42" applyFont="1" applyAlignment="1">
      <alignment horizontal="right"/>
    </xf>
    <xf numFmtId="49" fontId="0" fillId="0" borderId="0" xfId="42" applyNumberFormat="1" applyFont="1" applyAlignment="1">
      <alignment horizontal="center"/>
    </xf>
    <xf numFmtId="43" fontId="0" fillId="0" borderId="0" xfId="42" applyFont="1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171" fontId="0" fillId="33" borderId="11" xfId="42" applyNumberFormat="1" applyFont="1" applyFill="1" applyBorder="1" applyAlignment="1" applyProtection="1">
      <alignment vertical="center" shrinkToFit="1"/>
      <protection locked="0"/>
    </xf>
    <xf numFmtId="49" fontId="0" fillId="33" borderId="15" xfId="0" applyNumberFormat="1" applyFill="1" applyBorder="1" applyAlignment="1" applyProtection="1">
      <alignment vertical="center" shrinkToFit="1"/>
      <protection/>
    </xf>
    <xf numFmtId="49" fontId="0" fillId="33" borderId="14" xfId="0" applyNumberFormat="1" applyFill="1" applyBorder="1" applyAlignment="1" applyProtection="1">
      <alignment vertical="center" shrinkToFit="1"/>
      <protection/>
    </xf>
    <xf numFmtId="49" fontId="0" fillId="0" borderId="13" xfId="42" applyNumberFormat="1" applyFont="1" applyBorder="1" applyAlignment="1" applyProtection="1">
      <alignment horizontal="center" shrinkToFit="1"/>
      <protection locked="0"/>
    </xf>
    <xf numFmtId="43" fontId="0" fillId="0" borderId="13" xfId="42" applyFont="1" applyBorder="1" applyAlignment="1" applyProtection="1">
      <alignment shrinkToFit="1"/>
      <protection locked="0"/>
    </xf>
    <xf numFmtId="49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3" fontId="0" fillId="35" borderId="36" xfId="42" applyFont="1" applyFill="1" applyBorder="1" applyAlignment="1" applyProtection="1">
      <alignment vertical="center" shrinkToFit="1"/>
      <protection locked="0"/>
    </xf>
    <xf numFmtId="43" fontId="0" fillId="35" borderId="37" xfId="42" applyFont="1" applyFill="1" applyBorder="1" applyAlignment="1" applyProtection="1">
      <alignment vertical="center" shrinkToFit="1"/>
      <protection locked="0"/>
    </xf>
    <xf numFmtId="43" fontId="0" fillId="35" borderId="38" xfId="42" applyFont="1" applyFill="1" applyBorder="1" applyAlignment="1" applyProtection="1">
      <alignment vertical="center" shrinkToFit="1"/>
      <protection locked="0"/>
    </xf>
    <xf numFmtId="43" fontId="0" fillId="35" borderId="39" xfId="42" applyFont="1" applyFill="1" applyBorder="1" applyAlignment="1" applyProtection="1">
      <alignment vertical="center" shrinkToFit="1"/>
      <protection locked="0"/>
    </xf>
    <xf numFmtId="43" fontId="0" fillId="35" borderId="40" xfId="42" applyFont="1" applyFill="1" applyBorder="1" applyAlignment="1" applyProtection="1">
      <alignment vertical="center" shrinkToFit="1"/>
      <protection locked="0"/>
    </xf>
    <xf numFmtId="43" fontId="0" fillId="35" borderId="41" xfId="42" applyFont="1" applyFill="1" applyBorder="1" applyAlignment="1" applyProtection="1">
      <alignment vertical="center" shrinkToFit="1"/>
      <protection locked="0"/>
    </xf>
    <xf numFmtId="43" fontId="54" fillId="33" borderId="29" xfId="42" applyFont="1" applyFill="1" applyBorder="1" applyAlignment="1" applyProtection="1">
      <alignment horizontal="center" vertical="center" shrinkToFit="1"/>
      <protection/>
    </xf>
    <xf numFmtId="43" fontId="54" fillId="33" borderId="22" xfId="42" applyFont="1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wrapText="1" shrinkToFit="1"/>
      <protection/>
    </xf>
    <xf numFmtId="0" fontId="0" fillId="0" borderId="26" xfId="0" applyFill="1" applyBorder="1" applyAlignment="1" applyProtection="1">
      <alignment horizontal="center" vertical="center" wrapText="1" shrinkToFit="1"/>
      <protection/>
    </xf>
    <xf numFmtId="0" fontId="0" fillId="0" borderId="29" xfId="0" applyFill="1" applyBorder="1" applyAlignment="1" applyProtection="1">
      <alignment horizontal="center" vertical="center" wrapText="1" shrinkToFit="1"/>
      <protection/>
    </xf>
    <xf numFmtId="0" fontId="0" fillId="0" borderId="22" xfId="0" applyFill="1" applyBorder="1" applyAlignment="1" applyProtection="1">
      <alignment horizontal="center" vertical="center" wrapText="1" shrinkToFit="1"/>
      <protection/>
    </xf>
    <xf numFmtId="0" fontId="0" fillId="0" borderId="28" xfId="0" applyFill="1" applyBorder="1" applyAlignment="1" applyProtection="1">
      <alignment horizontal="center" vertical="center" wrapText="1" shrinkToFit="1"/>
      <protection/>
    </xf>
    <xf numFmtId="0" fontId="0" fillId="0" borderId="25" xfId="0" applyFill="1" applyBorder="1" applyAlignment="1" applyProtection="1">
      <alignment horizontal="center" vertical="center" wrapText="1" shrinkToFit="1"/>
      <protection/>
    </xf>
    <xf numFmtId="0" fontId="50" fillId="15" borderId="15" xfId="0" applyFont="1" applyFill="1" applyBorder="1" applyAlignment="1">
      <alignment horizontal="center" vertical="center" wrapText="1" shrinkToFit="1"/>
    </xf>
    <xf numFmtId="0" fontId="50" fillId="15" borderId="14" xfId="0" applyFont="1" applyFill="1" applyBorder="1" applyAlignment="1">
      <alignment horizontal="center" vertical="center" wrapText="1" shrinkToFit="1"/>
    </xf>
    <xf numFmtId="0" fontId="50" fillId="10" borderId="15" xfId="0" applyFont="1" applyFill="1" applyBorder="1" applyAlignment="1">
      <alignment horizontal="center" vertical="center" shrinkToFit="1"/>
    </xf>
    <xf numFmtId="0" fontId="50" fillId="10" borderId="14" xfId="0" applyFont="1" applyFill="1" applyBorder="1" applyAlignment="1">
      <alignment horizontal="center" vertical="center" shrinkToFit="1"/>
    </xf>
    <xf numFmtId="0" fontId="50" fillId="7" borderId="12" xfId="0" applyFont="1" applyFill="1" applyBorder="1" applyAlignment="1">
      <alignment horizontal="right" vertical="center" shrinkToFit="1"/>
    </xf>
    <xf numFmtId="0" fontId="50" fillId="7" borderId="10" xfId="0" applyFont="1" applyFill="1" applyBorder="1" applyAlignment="1">
      <alignment horizontal="right" vertical="center" shrinkToFit="1"/>
    </xf>
    <xf numFmtId="0" fontId="50" fillId="5" borderId="12" xfId="0" applyFont="1" applyFill="1" applyBorder="1" applyAlignment="1">
      <alignment horizontal="right" vertical="center" shrinkToFit="1"/>
    </xf>
    <xf numFmtId="0" fontId="50" fillId="5" borderId="10" xfId="0" applyFont="1" applyFill="1" applyBorder="1" applyAlignment="1">
      <alignment horizontal="right" vertical="center" shrinkToFit="1"/>
    </xf>
    <xf numFmtId="0" fontId="66" fillId="33" borderId="0" xfId="0" applyFont="1" applyFill="1" applyAlignment="1" applyProtection="1">
      <alignment vertical="center" shrinkToFit="1"/>
      <protection locked="0"/>
    </xf>
    <xf numFmtId="0" fontId="63" fillId="33" borderId="27" xfId="0" applyFont="1" applyFill="1" applyBorder="1" applyAlignment="1" applyProtection="1">
      <alignment horizontal="center" vertical="center"/>
      <protection/>
    </xf>
    <xf numFmtId="0" fontId="63" fillId="33" borderId="26" xfId="0" applyFont="1" applyFill="1" applyBorder="1" applyAlignment="1" applyProtection="1">
      <alignment horizontal="center" vertical="center"/>
      <protection/>
    </xf>
    <xf numFmtId="0" fontId="63" fillId="33" borderId="17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vertical="center" shrinkToFit="1"/>
      <protection/>
    </xf>
    <xf numFmtId="0" fontId="50" fillId="10" borderId="15" xfId="0" applyFont="1" applyFill="1" applyBorder="1" applyAlignment="1" applyProtection="1">
      <alignment horizontal="center" vertical="center" shrinkToFit="1"/>
      <protection/>
    </xf>
    <xf numFmtId="0" fontId="50" fillId="10" borderId="14" xfId="0" applyFont="1" applyFill="1" applyBorder="1" applyAlignment="1" applyProtection="1">
      <alignment horizontal="center" vertical="center" shrinkToFit="1"/>
      <protection/>
    </xf>
    <xf numFmtId="0" fontId="50" fillId="15" borderId="15" xfId="0" applyFont="1" applyFill="1" applyBorder="1" applyAlignment="1" applyProtection="1">
      <alignment horizontal="center" vertical="center" wrapText="1" shrinkToFit="1"/>
      <protection/>
    </xf>
    <xf numFmtId="0" fontId="50" fillId="15" borderId="14" xfId="0" applyFont="1" applyFill="1" applyBorder="1" applyAlignment="1" applyProtection="1">
      <alignment horizontal="center" vertical="center" wrapText="1" shrinkToFit="1"/>
      <protection/>
    </xf>
    <xf numFmtId="0" fontId="0" fillId="33" borderId="27" xfId="0" applyFill="1" applyBorder="1" applyAlignment="1" applyProtection="1">
      <alignment horizontal="center" vertical="center" wrapText="1" shrinkToFit="1"/>
      <protection/>
    </xf>
    <xf numFmtId="0" fontId="0" fillId="33" borderId="26" xfId="0" applyFill="1" applyBorder="1" applyAlignment="1" applyProtection="1">
      <alignment horizontal="center" vertical="center" wrapText="1" shrinkToFit="1"/>
      <protection/>
    </xf>
    <xf numFmtId="0" fontId="0" fillId="33" borderId="29" xfId="0" applyFill="1" applyBorder="1" applyAlignment="1" applyProtection="1">
      <alignment horizontal="center" vertical="center" wrapText="1" shrinkToFit="1"/>
      <protection/>
    </xf>
    <xf numFmtId="0" fontId="0" fillId="33" borderId="22" xfId="0" applyFill="1" applyBorder="1" applyAlignment="1" applyProtection="1">
      <alignment horizontal="center" vertical="center" wrapText="1" shrinkToFit="1"/>
      <protection/>
    </xf>
    <xf numFmtId="0" fontId="0" fillId="33" borderId="28" xfId="0" applyFill="1" applyBorder="1" applyAlignment="1" applyProtection="1">
      <alignment horizontal="center" vertical="center" wrapText="1" shrinkToFit="1"/>
      <protection/>
    </xf>
    <xf numFmtId="0" fontId="0" fillId="33" borderId="25" xfId="0" applyFill="1" applyBorder="1" applyAlignment="1" applyProtection="1">
      <alignment horizontal="center" vertical="center" wrapText="1" shrinkToFit="1"/>
      <protection/>
    </xf>
    <xf numFmtId="0" fontId="50" fillId="7" borderId="12" xfId="0" applyFont="1" applyFill="1" applyBorder="1" applyAlignment="1" applyProtection="1">
      <alignment horizontal="right" vertical="center" shrinkToFit="1"/>
      <protection/>
    </xf>
    <xf numFmtId="0" fontId="50" fillId="7" borderId="10" xfId="0" applyFont="1" applyFill="1" applyBorder="1" applyAlignment="1" applyProtection="1">
      <alignment horizontal="right" vertical="center" shrinkToFit="1"/>
      <protection/>
    </xf>
    <xf numFmtId="0" fontId="50" fillId="5" borderId="12" xfId="0" applyFont="1" applyFill="1" applyBorder="1" applyAlignment="1" applyProtection="1">
      <alignment horizontal="right" vertical="center" shrinkToFit="1"/>
      <protection/>
    </xf>
    <xf numFmtId="0" fontId="50" fillId="5" borderId="10" xfId="0" applyFont="1" applyFill="1" applyBorder="1" applyAlignment="1" applyProtection="1">
      <alignment horizontal="right" vertical="center" shrinkToFit="1"/>
      <protection/>
    </xf>
    <xf numFmtId="0" fontId="34" fillId="0" borderId="0" xfId="0" applyFont="1" applyFill="1" applyAlignment="1" applyProtection="1">
      <alignment vertical="center" shrinkToFit="1"/>
      <protection locked="0"/>
    </xf>
    <xf numFmtId="43" fontId="50" fillId="0" borderId="31" xfId="42" applyFont="1" applyBorder="1" applyAlignment="1">
      <alignment/>
    </xf>
    <xf numFmtId="43" fontId="55" fillId="0" borderId="14" xfId="42" applyFont="1" applyBorder="1" applyAlignment="1" applyProtection="1">
      <alignment shrinkToFit="1"/>
      <protection locked="0"/>
    </xf>
    <xf numFmtId="43" fontId="55" fillId="0" borderId="11" xfId="42" applyFont="1" applyBorder="1" applyAlignment="1" applyProtection="1">
      <alignment shrinkToFit="1"/>
      <protection locked="0"/>
    </xf>
    <xf numFmtId="43" fontId="65" fillId="0" borderId="15" xfId="42" applyFont="1" applyBorder="1" applyAlignment="1">
      <alignment/>
    </xf>
    <xf numFmtId="43" fontId="65" fillId="0" borderId="27" xfId="42" applyFont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 shrinkToFit="1"/>
    </xf>
    <xf numFmtId="0" fontId="0" fillId="36" borderId="14" xfId="0" applyFill="1" applyBorder="1" applyAlignment="1">
      <alignment horizontal="center" shrinkToFit="1"/>
    </xf>
    <xf numFmtId="49" fontId="0" fillId="0" borderId="15" xfId="42" applyNumberFormat="1" applyFont="1" applyBorder="1" applyAlignment="1" applyProtection="1">
      <alignment horizontal="left" shrinkToFit="1"/>
      <protection locked="0"/>
    </xf>
    <xf numFmtId="49" fontId="0" fillId="0" borderId="13" xfId="42" applyNumberFormat="1" applyFont="1" applyBorder="1" applyAlignment="1" applyProtection="1">
      <alignment horizontal="left" shrinkToFit="1"/>
      <protection locked="0"/>
    </xf>
    <xf numFmtId="49" fontId="0" fillId="0" borderId="14" xfId="42" applyNumberFormat="1" applyFont="1" applyBorder="1" applyAlignment="1" applyProtection="1">
      <alignment horizontal="left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0497B"/>
      <rgbColor rgb="00D8D8D8"/>
      <rgbColor rgb="00538ED5"/>
      <rgbColor rgb="00F2DDDC"/>
      <rgbColor rgb="00948B54"/>
      <rgbColor rgb="00BFBFBF"/>
      <rgbColor rgb="0095B3D7"/>
      <rgbColor rgb="00F2F2F2"/>
      <rgbColor rgb="00C5D9F1"/>
      <rgbColor rgb="00C0504D"/>
      <rgbColor rgb="00DDD9C3"/>
      <rgbColor rgb="00D7E4BC"/>
      <rgbColor rgb="00DBE5F1"/>
      <rgbColor rgb="00B2A1C7"/>
      <rgbColor rgb="00E5E0EC"/>
      <rgbColor rgb="007F7F7F"/>
      <rgbColor rgb="000D0D0D"/>
      <rgbColor rgb="001D1B11"/>
      <rgbColor rgb="000F253F"/>
      <rgbColor rgb="00254061"/>
      <rgbColor rgb="00632523"/>
      <rgbColor rgb="004F6228"/>
      <rgbColor rgb="003F3151"/>
      <rgbColor rgb="00C00000"/>
      <rgbColor rgb="00FF0000"/>
      <rgbColor rgb="00FFC000"/>
      <rgbColor rgb="00FFFF00"/>
      <rgbColor rgb="0092D050"/>
      <rgbColor rgb="0000B050"/>
      <rgbColor rgb="0000B0F0"/>
      <rgbColor rgb="000070C0"/>
      <rgbColor rgb="00D99795"/>
      <rgbColor rgb="00376091"/>
      <rgbColor rgb="0017375D"/>
      <rgbColor rgb="004A452A"/>
      <rgbColor rgb="00953735"/>
      <rgbColor rgb="00A5A5A5"/>
      <rgbColor rgb="0075923C"/>
      <rgbColor rgb="00272727"/>
      <rgbColor rgb="00E6B9B8"/>
      <rgbColor rgb="00B8CCE4"/>
      <rgbColor rgb="00C5BE97"/>
      <rgbColor rgb="00404040"/>
      <rgbColor rgb="005A5A5A"/>
      <rgbColor rgb="00808080"/>
      <rgbColor rgb="00EAF1DD"/>
      <rgbColor rgb="00CCC0DA"/>
      <rgbColor rgb="004F81BD"/>
      <rgbColor rgb="008DB4E3"/>
      <rgbColor rgb="001F497D"/>
      <rgbColor rgb="00EEECE1"/>
      <rgbColor rgb="00000000"/>
      <rgbColor rgb="00C2D69A"/>
      <rgbColor rgb="009BBB59"/>
      <rgbColor rgb="008064A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1">
      <selection activeCell="A1" sqref="A1:C1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57421875" style="3" customWidth="1"/>
    <col min="11" max="11" width="9.7109375" style="2" customWidth="1"/>
    <col min="12" max="16384" width="8.8515625" style="2" customWidth="1"/>
  </cols>
  <sheetData>
    <row r="1" spans="1:10" s="4" customFormat="1" ht="18.75">
      <c r="A1" s="322" t="s">
        <v>61</v>
      </c>
      <c r="B1" s="322"/>
      <c r="C1" s="322"/>
      <c r="D1" s="323" t="s">
        <v>51</v>
      </c>
      <c r="E1" s="325"/>
      <c r="F1" s="325"/>
      <c r="G1" s="325"/>
      <c r="H1" s="324"/>
      <c r="I1" s="323" t="s">
        <v>57</v>
      </c>
      <c r="J1" s="324"/>
    </row>
    <row r="2" spans="1:10" s="1" customFormat="1" ht="15">
      <c r="A2" s="1" t="s">
        <v>14</v>
      </c>
      <c r="B2" s="177">
        <v>42618</v>
      </c>
      <c r="D2" s="181"/>
      <c r="E2" s="182"/>
      <c r="F2" s="182"/>
      <c r="G2" s="182"/>
      <c r="H2" s="183"/>
      <c r="I2" s="181"/>
      <c r="J2" s="183"/>
    </row>
    <row r="3" spans="4:10" s="1" customFormat="1" ht="15">
      <c r="D3" s="178" t="s">
        <v>52</v>
      </c>
      <c r="E3" s="179" t="s">
        <v>53</v>
      </c>
      <c r="F3" s="179" t="s">
        <v>54</v>
      </c>
      <c r="G3" s="179" t="s">
        <v>55</v>
      </c>
      <c r="H3" s="180" t="s">
        <v>59</v>
      </c>
      <c r="I3" s="178" t="s">
        <v>56</v>
      </c>
      <c r="J3" s="180" t="s">
        <v>53</v>
      </c>
    </row>
    <row r="4" ht="14.25" customHeight="1">
      <c r="I4" s="47">
        <f>+IF(I5=1,"","&lt;--uh oh . . . Needs to be 100%")</f>
      </c>
    </row>
    <row r="5" spans="1:12" s="7" customFormat="1" ht="15.75">
      <c r="A5" s="5" t="s">
        <v>11</v>
      </c>
      <c r="B5" s="39">
        <v>0.105</v>
      </c>
      <c r="C5" s="39">
        <v>0.105</v>
      </c>
      <c r="D5" s="39">
        <v>0.13</v>
      </c>
      <c r="E5" s="39">
        <v>0.15</v>
      </c>
      <c r="F5" s="39">
        <v>0.2</v>
      </c>
      <c r="G5" s="39">
        <v>0.19</v>
      </c>
      <c r="H5" s="39">
        <v>0.12</v>
      </c>
      <c r="I5" s="6">
        <f>SUM(B5:H5)</f>
        <v>0.9999999999999999</v>
      </c>
      <c r="J5" s="171" t="s">
        <v>58</v>
      </c>
      <c r="K5" s="46"/>
      <c r="L5" s="46"/>
    </row>
    <row r="6" spans="1:10" s="10" customFormat="1" ht="14.25" customHeight="1">
      <c r="A6" s="316" t="s">
        <v>10</v>
      </c>
      <c r="B6" s="8">
        <f>+B2</f>
        <v>42618</v>
      </c>
      <c r="C6" s="9">
        <f aca="true" t="shared" si="0" ref="C6:H6">+B6+1</f>
        <v>42619</v>
      </c>
      <c r="D6" s="9">
        <f t="shared" si="0"/>
        <v>42620</v>
      </c>
      <c r="E6" s="9">
        <f t="shared" si="0"/>
        <v>42621</v>
      </c>
      <c r="F6" s="9">
        <f t="shared" si="0"/>
        <v>42622</v>
      </c>
      <c r="G6" s="9">
        <f t="shared" si="0"/>
        <v>42623</v>
      </c>
      <c r="H6" s="9">
        <f t="shared" si="0"/>
        <v>42624</v>
      </c>
      <c r="I6" s="316" t="s">
        <v>50</v>
      </c>
      <c r="J6" s="314" t="s">
        <v>22</v>
      </c>
    </row>
    <row r="7" spans="1:10" s="10" customFormat="1" ht="15">
      <c r="A7" s="31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317"/>
      <c r="J7" s="315"/>
    </row>
    <row r="8" spans="1:10" s="10" customFormat="1" ht="15">
      <c r="A8" s="164" t="s">
        <v>48</v>
      </c>
      <c r="B8" s="185"/>
      <c r="C8" s="41"/>
      <c r="D8" s="41"/>
      <c r="E8" s="41"/>
      <c r="F8" s="41"/>
      <c r="G8" s="41"/>
      <c r="H8" s="186"/>
      <c r="I8" s="165">
        <f>SUM(B8:H8)</f>
        <v>0</v>
      </c>
      <c r="J8" s="166"/>
    </row>
    <row r="9" spans="1:10" s="10" customFormat="1" ht="15">
      <c r="A9" s="167" t="s">
        <v>49</v>
      </c>
      <c r="B9" s="187"/>
      <c r="C9" s="162"/>
      <c r="D9" s="162"/>
      <c r="E9" s="162"/>
      <c r="F9" s="162"/>
      <c r="G9" s="162"/>
      <c r="H9" s="188"/>
      <c r="I9" s="168">
        <f>SUM(B9:H9)</f>
        <v>0</v>
      </c>
      <c r="J9" s="44"/>
    </row>
    <row r="10" spans="1:10" s="10" customFormat="1" ht="15">
      <c r="A10" s="169" t="s">
        <v>27</v>
      </c>
      <c r="B10" s="189"/>
      <c r="C10" s="42"/>
      <c r="D10" s="42"/>
      <c r="E10" s="42"/>
      <c r="F10" s="42"/>
      <c r="G10" s="42"/>
      <c r="H10" s="190"/>
      <c r="I10" s="170">
        <f>SUM(B10:H10)</f>
        <v>0</v>
      </c>
      <c r="J10" s="44"/>
    </row>
    <row r="11" spans="1:10" s="10" customFormat="1" ht="19.5" customHeight="1">
      <c r="A11" s="16" t="s">
        <v>13</v>
      </c>
      <c r="B11" s="105">
        <f aca="true" t="shared" si="1" ref="B11:J11">+B9+B8+B10</f>
        <v>0</v>
      </c>
      <c r="C11" s="105">
        <f t="shared" si="1"/>
        <v>0</v>
      </c>
      <c r="D11" s="105">
        <f t="shared" si="1"/>
        <v>0</v>
      </c>
      <c r="E11" s="105">
        <f t="shared" si="1"/>
        <v>0</v>
      </c>
      <c r="F11" s="105">
        <f t="shared" si="1"/>
        <v>0</v>
      </c>
      <c r="G11" s="105">
        <f t="shared" si="1"/>
        <v>0</v>
      </c>
      <c r="H11" s="105">
        <f t="shared" si="1"/>
        <v>0</v>
      </c>
      <c r="I11" s="106">
        <f t="shared" si="1"/>
        <v>0</v>
      </c>
      <c r="J11" s="38">
        <f t="shared" si="1"/>
        <v>0</v>
      </c>
    </row>
    <row r="12" spans="1:10" ht="15.75" thickBot="1">
      <c r="A12" s="14" t="s">
        <v>0</v>
      </c>
      <c r="B12" s="99">
        <f aca="true" t="shared" si="2" ref="B12:H12">+$J$11*B5</f>
        <v>0</v>
      </c>
      <c r="C12" s="99">
        <f t="shared" si="2"/>
        <v>0</v>
      </c>
      <c r="D12" s="99">
        <f t="shared" si="2"/>
        <v>0</v>
      </c>
      <c r="E12" s="99">
        <f t="shared" si="2"/>
        <v>0</v>
      </c>
      <c r="F12" s="99">
        <f t="shared" si="2"/>
        <v>0</v>
      </c>
      <c r="G12" s="99">
        <f t="shared" si="2"/>
        <v>0</v>
      </c>
      <c r="H12" s="99">
        <f t="shared" si="2"/>
        <v>0</v>
      </c>
      <c r="I12" s="107">
        <f>+SUMIF(B11:H11,"&gt;0",B12:H12)</f>
        <v>0</v>
      </c>
      <c r="J12" s="37"/>
    </row>
    <row r="13" spans="1:10" s="18" customFormat="1" ht="15.75" thickBot="1">
      <c r="A13" s="17" t="s">
        <v>12</v>
      </c>
      <c r="B13" s="100">
        <f aca="true" t="shared" si="3" ref="B13:I13">+B11-B12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  <c r="H13" s="100">
        <f t="shared" si="3"/>
        <v>0</v>
      </c>
      <c r="I13" s="108">
        <f t="shared" si="3"/>
        <v>0</v>
      </c>
      <c r="J13" s="45" t="s">
        <v>26</v>
      </c>
    </row>
    <row r="14" ht="19.5" customHeight="1">
      <c r="A14" s="43" t="s">
        <v>43</v>
      </c>
    </row>
    <row r="15" spans="1:11" ht="1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50</v>
      </c>
      <c r="J15" s="191" t="s">
        <v>17</v>
      </c>
      <c r="K15" s="20" t="s">
        <v>18</v>
      </c>
    </row>
    <row r="16" spans="1:11" ht="15">
      <c r="A16" s="14" t="s">
        <v>38</v>
      </c>
      <c r="B16" s="61">
        <f>+$I16/7</f>
        <v>0</v>
      </c>
      <c r="C16" s="61">
        <f aca="true" t="shared" si="4" ref="C16:H18">+$I16/7</f>
        <v>0</v>
      </c>
      <c r="D16" s="61">
        <f t="shared" si="4"/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172"/>
      <c r="J16" s="192">
        <f>+I16</f>
        <v>0</v>
      </c>
      <c r="K16" s="109"/>
    </row>
    <row r="17" spans="1:11" ht="15">
      <c r="A17" s="14" t="s">
        <v>34</v>
      </c>
      <c r="B17" s="61">
        <f>+$I17/7</f>
        <v>0</v>
      </c>
      <c r="C17" s="61">
        <f t="shared" si="4"/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172"/>
      <c r="J17" s="107">
        <f>+I17</f>
        <v>0</v>
      </c>
      <c r="K17" s="109"/>
    </row>
    <row r="18" spans="1:11" ht="15">
      <c r="A18" s="22" t="s">
        <v>35</v>
      </c>
      <c r="B18" s="97">
        <f>+$I18/7</f>
        <v>0</v>
      </c>
      <c r="C18" s="97">
        <f t="shared" si="4"/>
        <v>0</v>
      </c>
      <c r="D18" s="97">
        <f t="shared" si="4"/>
        <v>0</v>
      </c>
      <c r="E18" s="97">
        <f t="shared" si="4"/>
        <v>0</v>
      </c>
      <c r="F18" s="97">
        <f t="shared" si="4"/>
        <v>0</v>
      </c>
      <c r="G18" s="97">
        <f t="shared" si="4"/>
        <v>0</v>
      </c>
      <c r="H18" s="97">
        <f t="shared" si="4"/>
        <v>0</v>
      </c>
      <c r="I18" s="173"/>
      <c r="J18" s="193">
        <f>+I18</f>
        <v>0</v>
      </c>
      <c r="K18" s="110"/>
    </row>
    <row r="19" spans="1:11" ht="15">
      <c r="A19" s="23" t="s">
        <v>30</v>
      </c>
      <c r="B19" s="41"/>
      <c r="C19" s="41"/>
      <c r="D19" s="41"/>
      <c r="E19" s="41"/>
      <c r="F19" s="41"/>
      <c r="G19" s="41"/>
      <c r="H19" s="41"/>
      <c r="I19" s="24">
        <f>SUM(B19:H19)</f>
        <v>0</v>
      </c>
      <c r="J19" s="194">
        <f>+J11*J24</f>
        <v>0</v>
      </c>
      <c r="K19" s="111">
        <f>+J19-I19</f>
        <v>0</v>
      </c>
    </row>
    <row r="20" spans="1:11" ht="15">
      <c r="A20" s="14" t="s">
        <v>31</v>
      </c>
      <c r="B20" s="162"/>
      <c r="C20" s="162"/>
      <c r="D20" s="162"/>
      <c r="E20" s="162"/>
      <c r="F20" s="162"/>
      <c r="G20" s="162"/>
      <c r="H20" s="40"/>
      <c r="I20" s="37">
        <f>SUM(B20:H20)</f>
        <v>0</v>
      </c>
      <c r="J20" s="195">
        <f>+J9*J25-I17</f>
        <v>0</v>
      </c>
      <c r="K20" s="109">
        <f>+J20-I20</f>
        <v>0</v>
      </c>
    </row>
    <row r="21" spans="1:11" ht="15">
      <c r="A21" s="14" t="s">
        <v>32</v>
      </c>
      <c r="B21" s="162"/>
      <c r="C21" s="162"/>
      <c r="D21" s="162"/>
      <c r="E21" s="162"/>
      <c r="F21" s="162"/>
      <c r="G21" s="162"/>
      <c r="H21" s="40"/>
      <c r="I21" s="15">
        <f>SUM(B21:H21)</f>
        <v>0</v>
      </c>
      <c r="J21" s="195">
        <f>+J8*J26-I18</f>
        <v>0</v>
      </c>
      <c r="K21" s="109">
        <f>+J21-I21</f>
        <v>0</v>
      </c>
    </row>
    <row r="22" spans="1:11" ht="15.75" thickBot="1">
      <c r="A22" s="22" t="s">
        <v>33</v>
      </c>
      <c r="B22" s="42"/>
      <c r="C22" s="42"/>
      <c r="D22" s="42"/>
      <c r="E22" s="42"/>
      <c r="F22" s="42"/>
      <c r="G22" s="42"/>
      <c r="H22" s="42"/>
      <c r="I22" s="25">
        <f>SUM(B22:H22)</f>
        <v>0</v>
      </c>
      <c r="J22" s="196">
        <f>+J11*J27-I16</f>
        <v>0</v>
      </c>
      <c r="K22" s="110">
        <f>+J22-I22</f>
        <v>0</v>
      </c>
    </row>
    <row r="23" spans="1:11" s="10" customFormat="1" ht="19.5" customHeight="1">
      <c r="A23" s="32" t="s">
        <v>1</v>
      </c>
      <c r="B23" s="33">
        <f aca="true" t="shared" si="5" ref="B23:J23">SUM(B16:B22)</f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4">
        <f t="shared" si="5"/>
        <v>0</v>
      </c>
      <c r="J23" s="112">
        <f t="shared" si="5"/>
        <v>0</v>
      </c>
      <c r="K23" s="113">
        <f>SUM(K19:K22)</f>
        <v>0</v>
      </c>
    </row>
    <row r="24" spans="1:11" ht="15">
      <c r="A24" s="14" t="s">
        <v>39</v>
      </c>
      <c r="B24" s="101">
        <f>IF(ISERROR(B19/B11),"",B19/B11)</f>
      </c>
      <c r="C24" s="101">
        <f aca="true" t="shared" si="6" ref="C24:I24">IF(ISERROR(C19/C11),"",C19/C11)</f>
      </c>
      <c r="D24" s="101">
        <f t="shared" si="6"/>
      </c>
      <c r="E24" s="101">
        <f t="shared" si="6"/>
      </c>
      <c r="F24" s="101">
        <f t="shared" si="6"/>
      </c>
      <c r="G24" s="101">
        <f t="shared" si="6"/>
      </c>
      <c r="H24" s="101">
        <f t="shared" si="6"/>
      </c>
      <c r="I24" s="102">
        <f t="shared" si="6"/>
      </c>
      <c r="J24" s="86">
        <f>+D2</f>
        <v>0</v>
      </c>
      <c r="K24" s="71"/>
    </row>
    <row r="25" spans="1:11" ht="15">
      <c r="A25" s="14" t="s">
        <v>40</v>
      </c>
      <c r="B25" s="101">
        <f aca="true" t="shared" si="7" ref="B25:I25">IF(ISERROR((B20+B17)/B9),"",((B20+B17)/B9))</f>
      </c>
      <c r="C25" s="101">
        <f t="shared" si="7"/>
      </c>
      <c r="D25" s="101">
        <f t="shared" si="7"/>
      </c>
      <c r="E25" s="101">
        <f t="shared" si="7"/>
      </c>
      <c r="F25" s="101">
        <f t="shared" si="7"/>
      </c>
      <c r="G25" s="101">
        <f t="shared" si="7"/>
      </c>
      <c r="H25" s="101">
        <f t="shared" si="7"/>
      </c>
      <c r="I25" s="102">
        <f t="shared" si="7"/>
      </c>
      <c r="J25" s="86">
        <f>+E2</f>
        <v>0</v>
      </c>
      <c r="K25" s="71"/>
    </row>
    <row r="26" spans="1:11" ht="15">
      <c r="A26" s="14" t="s">
        <v>41</v>
      </c>
      <c r="B26" s="101">
        <f aca="true" t="shared" si="8" ref="B26:I26">IF(ISERROR((B21+B18)/B8),"",((B21+B18)/B8))</f>
      </c>
      <c r="C26" s="101">
        <f t="shared" si="8"/>
      </c>
      <c r="D26" s="101">
        <f t="shared" si="8"/>
      </c>
      <c r="E26" s="101">
        <f t="shared" si="8"/>
      </c>
      <c r="F26" s="101">
        <f t="shared" si="8"/>
      </c>
      <c r="G26" s="101">
        <f t="shared" si="8"/>
      </c>
      <c r="H26" s="101">
        <f t="shared" si="8"/>
      </c>
      <c r="I26" s="102">
        <f t="shared" si="8"/>
      </c>
      <c r="J26" s="86">
        <f>+F2</f>
        <v>0</v>
      </c>
      <c r="K26" s="72" t="s">
        <v>26</v>
      </c>
    </row>
    <row r="27" spans="1:11" ht="15">
      <c r="A27" s="14" t="s">
        <v>42</v>
      </c>
      <c r="B27" s="101">
        <f>IF(ISERROR((B16+B22)/B11),"",((B16+B22)/B11))</f>
      </c>
      <c r="C27" s="101">
        <f aca="true" t="shared" si="9" ref="C27:I27">IF(ISERROR((C16+C22)/C11),"",((C16+C22)/C11))</f>
      </c>
      <c r="D27" s="101">
        <f t="shared" si="9"/>
      </c>
      <c r="E27" s="101">
        <f t="shared" si="9"/>
      </c>
      <c r="F27" s="101">
        <f t="shared" si="9"/>
      </c>
      <c r="G27" s="101">
        <f t="shared" si="9"/>
      </c>
      <c r="H27" s="101">
        <f t="shared" si="9"/>
      </c>
      <c r="I27" s="102">
        <f t="shared" si="9"/>
      </c>
      <c r="J27" s="86">
        <f>+G2</f>
        <v>0</v>
      </c>
      <c r="K27" s="72"/>
    </row>
    <row r="28" spans="1:11" ht="19.5" customHeight="1" thickBot="1">
      <c r="A28" s="87" t="s">
        <v>16</v>
      </c>
      <c r="B28" s="103">
        <f>IF(ISERROR(B23/B11),"",(B23/B11))</f>
      </c>
      <c r="C28" s="103">
        <f aca="true" t="shared" si="10" ref="C28:I28">IF(ISERROR(C23/C11),"",(C23/C11))</f>
      </c>
      <c r="D28" s="103">
        <f t="shared" si="10"/>
      </c>
      <c r="E28" s="103">
        <f t="shared" si="10"/>
      </c>
      <c r="F28" s="103">
        <f t="shared" si="10"/>
      </c>
      <c r="G28" s="103">
        <f t="shared" si="10"/>
      </c>
      <c r="H28" s="103">
        <f t="shared" si="10"/>
      </c>
      <c r="I28" s="104">
        <f t="shared" si="10"/>
      </c>
      <c r="J28" s="174">
        <f>+H2</f>
        <v>0</v>
      </c>
      <c r="K28" s="73">
        <f>IF(ISERROR(J28-I28),"",(J28-I28))</f>
      </c>
    </row>
    <row r="29" spans="1:11" s="92" customFormat="1" ht="15" customHeight="1">
      <c r="A29" s="91"/>
      <c r="B29" s="90"/>
      <c r="C29" s="90"/>
      <c r="D29" s="90"/>
      <c r="E29" s="90"/>
      <c r="F29" s="90"/>
      <c r="G29" s="90"/>
      <c r="H29" s="90"/>
      <c r="I29" s="90"/>
      <c r="J29" s="129"/>
      <c r="K29" s="148"/>
    </row>
    <row r="30" spans="1:15" ht="15" hidden="1">
      <c r="A30" s="93" t="s">
        <v>36</v>
      </c>
      <c r="B30" s="94" t="str">
        <f>B36</f>
        <v>Mon</v>
      </c>
      <c r="C30" s="94" t="str">
        <f aca="true" t="shared" si="11" ref="C30:H30">C36</f>
        <v>Tue</v>
      </c>
      <c r="D30" s="94" t="str">
        <f t="shared" si="11"/>
        <v>Wed</v>
      </c>
      <c r="E30" s="94" t="str">
        <f t="shared" si="11"/>
        <v>Thu</v>
      </c>
      <c r="F30" s="94" t="str">
        <f t="shared" si="11"/>
        <v>Fri</v>
      </c>
      <c r="G30" s="94" t="str">
        <f t="shared" si="11"/>
        <v>Sat</v>
      </c>
      <c r="H30" s="94" t="str">
        <f t="shared" si="11"/>
        <v>Sun</v>
      </c>
      <c r="I30" s="95" t="s">
        <v>9</v>
      </c>
      <c r="J30" s="308" t="s">
        <v>90</v>
      </c>
      <c r="K30" s="309"/>
      <c r="L30" s="96"/>
      <c r="M30" s="96"/>
      <c r="N30" s="96"/>
      <c r="O30" s="96"/>
    </row>
    <row r="31" spans="1:11" ht="14.25" customHeight="1" hidden="1">
      <c r="A31" s="234" t="s">
        <v>89</v>
      </c>
      <c r="B31" s="162"/>
      <c r="C31" s="162"/>
      <c r="D31" s="162"/>
      <c r="E31" s="162"/>
      <c r="F31" s="162"/>
      <c r="G31" s="162"/>
      <c r="H31" s="40"/>
      <c r="I31" s="37">
        <f>SUM(B31:H31)</f>
        <v>0</v>
      </c>
      <c r="J31" s="310"/>
      <c r="K31" s="311"/>
    </row>
    <row r="32" spans="1:11" ht="15" hidden="1">
      <c r="A32" s="235" t="s">
        <v>28</v>
      </c>
      <c r="B32" s="162"/>
      <c r="C32" s="162"/>
      <c r="D32" s="162"/>
      <c r="E32" s="162"/>
      <c r="F32" s="162"/>
      <c r="G32" s="291"/>
      <c r="H32" s="40"/>
      <c r="I32" s="37">
        <f>SUM(B32:H32)</f>
        <v>0</v>
      </c>
      <c r="J32" s="310"/>
      <c r="K32" s="311"/>
    </row>
    <row r="33" spans="1:11" ht="15" hidden="1">
      <c r="A33" s="126" t="s">
        <v>29</v>
      </c>
      <c r="B33" s="40"/>
      <c r="C33" s="40"/>
      <c r="D33" s="40"/>
      <c r="E33" s="40"/>
      <c r="F33" s="40"/>
      <c r="G33" s="40"/>
      <c r="H33" s="40"/>
      <c r="I33" s="37">
        <f>SUM(B33:H33)</f>
        <v>0</v>
      </c>
      <c r="J33" s="310"/>
      <c r="K33" s="311"/>
    </row>
    <row r="34" spans="1:11" ht="15" hidden="1">
      <c r="A34" s="88" t="s">
        <v>37</v>
      </c>
      <c r="B34" s="293">
        <f aca="true" t="shared" si="12" ref="B34:I34">SUM(B31:B33)</f>
        <v>0</v>
      </c>
      <c r="C34" s="293">
        <f t="shared" si="12"/>
        <v>0</v>
      </c>
      <c r="D34" s="293">
        <f t="shared" si="12"/>
        <v>0</v>
      </c>
      <c r="E34" s="293">
        <f t="shared" si="12"/>
        <v>0</v>
      </c>
      <c r="F34" s="293">
        <f t="shared" si="12"/>
        <v>0</v>
      </c>
      <c r="G34" s="293">
        <f t="shared" si="12"/>
        <v>0</v>
      </c>
      <c r="H34" s="293">
        <f t="shared" si="12"/>
        <v>0</v>
      </c>
      <c r="I34" s="116">
        <f t="shared" si="12"/>
        <v>0</v>
      </c>
      <c r="J34" s="312"/>
      <c r="K34" s="313"/>
    </row>
    <row r="35" spans="1:11" ht="15" customHeight="1">
      <c r="A35" s="43" t="s">
        <v>44</v>
      </c>
      <c r="J35" s="52"/>
      <c r="K35" s="49"/>
    </row>
    <row r="36" spans="1:11" ht="15">
      <c r="A36" s="123" t="s">
        <v>19</v>
      </c>
      <c r="B36" s="30" t="s">
        <v>2</v>
      </c>
      <c r="C36" s="29" t="s">
        <v>3</v>
      </c>
      <c r="D36" s="29" t="s">
        <v>4</v>
      </c>
      <c r="E36" s="29" t="s">
        <v>5</v>
      </c>
      <c r="F36" s="29" t="s">
        <v>6</v>
      </c>
      <c r="G36" s="29" t="s">
        <v>7</v>
      </c>
      <c r="H36" s="31" t="s">
        <v>8</v>
      </c>
      <c r="I36" s="29" t="s">
        <v>9</v>
      </c>
      <c r="J36" s="75" t="s">
        <v>17</v>
      </c>
      <c r="K36" s="74" t="s">
        <v>18</v>
      </c>
    </row>
    <row r="37" spans="1:11" ht="15">
      <c r="A37" s="292" t="s">
        <v>91</v>
      </c>
      <c r="B37" s="162"/>
      <c r="C37" s="162"/>
      <c r="D37" s="162"/>
      <c r="E37" s="162"/>
      <c r="F37" s="162"/>
      <c r="G37" s="40"/>
      <c r="H37" s="40"/>
      <c r="I37" s="37">
        <f aca="true" t="shared" si="13" ref="I37:I56">SUM(B37:H37)</f>
        <v>0</v>
      </c>
      <c r="J37" s="77"/>
      <c r="K37" s="78"/>
    </row>
    <row r="38" spans="1:11" ht="15">
      <c r="A38" s="292" t="s">
        <v>109</v>
      </c>
      <c r="B38" s="162"/>
      <c r="C38" s="162"/>
      <c r="D38" s="162"/>
      <c r="E38" s="162"/>
      <c r="F38" s="162"/>
      <c r="G38" s="162"/>
      <c r="H38" s="40"/>
      <c r="I38" s="37">
        <f t="shared" si="13"/>
        <v>0</v>
      </c>
      <c r="J38" s="77"/>
      <c r="K38" s="78"/>
    </row>
    <row r="39" spans="1:11" ht="15" customHeight="1">
      <c r="A39" s="292" t="s">
        <v>92</v>
      </c>
      <c r="B39" s="162"/>
      <c r="C39" s="162"/>
      <c r="D39" s="162"/>
      <c r="E39" s="162"/>
      <c r="F39" s="162"/>
      <c r="G39" s="162"/>
      <c r="H39" s="40"/>
      <c r="I39" s="37">
        <f t="shared" si="13"/>
        <v>0</v>
      </c>
      <c r="J39" s="306"/>
      <c r="K39" s="307"/>
    </row>
    <row r="40" spans="1:11" ht="15">
      <c r="A40" s="292" t="s">
        <v>93</v>
      </c>
      <c r="B40" s="162"/>
      <c r="C40" s="162"/>
      <c r="D40" s="162"/>
      <c r="E40" s="162"/>
      <c r="F40" s="162"/>
      <c r="G40" s="162"/>
      <c r="H40" s="40"/>
      <c r="I40" s="15">
        <f t="shared" si="13"/>
        <v>0</v>
      </c>
      <c r="J40" s="306"/>
      <c r="K40" s="307"/>
    </row>
    <row r="41" spans="1:11" ht="15">
      <c r="A41" s="292" t="s">
        <v>94</v>
      </c>
      <c r="B41" s="162"/>
      <c r="C41" s="162"/>
      <c r="D41" s="162"/>
      <c r="E41" s="162"/>
      <c r="F41" s="162"/>
      <c r="G41" s="162"/>
      <c r="H41" s="40"/>
      <c r="I41" s="15">
        <f t="shared" si="13"/>
        <v>0</v>
      </c>
      <c r="J41" s="306"/>
      <c r="K41" s="307"/>
    </row>
    <row r="42" spans="1:11" ht="15">
      <c r="A42" s="292" t="s">
        <v>95</v>
      </c>
      <c r="B42" s="162"/>
      <c r="C42" s="162"/>
      <c r="D42" s="162"/>
      <c r="E42" s="162"/>
      <c r="F42" s="162"/>
      <c r="G42" s="162"/>
      <c r="H42" s="40"/>
      <c r="I42" s="15">
        <f t="shared" si="13"/>
        <v>0</v>
      </c>
      <c r="J42" s="306"/>
      <c r="K42" s="307"/>
    </row>
    <row r="43" spans="1:11" ht="15">
      <c r="A43" s="292" t="s">
        <v>28</v>
      </c>
      <c r="B43" s="162"/>
      <c r="C43" s="162"/>
      <c r="D43" s="162"/>
      <c r="E43" s="162"/>
      <c r="F43" s="162"/>
      <c r="G43" s="162"/>
      <c r="H43" s="40"/>
      <c r="I43" s="15">
        <f t="shared" si="13"/>
        <v>0</v>
      </c>
      <c r="J43" s="306"/>
      <c r="K43" s="307"/>
    </row>
    <row r="44" spans="1:11" ht="15" customHeight="1">
      <c r="A44" s="292" t="s">
        <v>62</v>
      </c>
      <c r="B44" s="162"/>
      <c r="C44" s="162"/>
      <c r="D44" s="162"/>
      <c r="E44" s="162"/>
      <c r="F44" s="162"/>
      <c r="G44" s="162"/>
      <c r="H44" s="40"/>
      <c r="I44" s="15">
        <f t="shared" si="13"/>
        <v>0</v>
      </c>
      <c r="J44" s="306"/>
      <c r="K44" s="307"/>
    </row>
    <row r="45" spans="1:11" ht="15" customHeight="1">
      <c r="A45" s="292" t="s">
        <v>96</v>
      </c>
      <c r="B45" s="162"/>
      <c r="C45" s="162"/>
      <c r="D45" s="162"/>
      <c r="E45" s="162"/>
      <c r="F45" s="162"/>
      <c r="G45" s="162"/>
      <c r="H45" s="40"/>
      <c r="I45" s="15">
        <f t="shared" si="13"/>
        <v>0</v>
      </c>
      <c r="J45" s="306"/>
      <c r="K45" s="307"/>
    </row>
    <row r="46" spans="1:11" ht="15" customHeight="1">
      <c r="A46" s="292" t="s">
        <v>97</v>
      </c>
      <c r="B46" s="162"/>
      <c r="C46" s="162"/>
      <c r="D46" s="162"/>
      <c r="E46" s="162"/>
      <c r="F46" s="162"/>
      <c r="G46" s="162"/>
      <c r="H46" s="40"/>
      <c r="I46" s="37">
        <f t="shared" si="13"/>
        <v>0</v>
      </c>
      <c r="J46" s="306"/>
      <c r="K46" s="307"/>
    </row>
    <row r="47" spans="1:11" s="10" customFormat="1" ht="15" customHeight="1">
      <c r="A47" s="126" t="s">
        <v>29</v>
      </c>
      <c r="B47" s="40"/>
      <c r="C47" s="40"/>
      <c r="D47" s="40"/>
      <c r="E47" s="40"/>
      <c r="F47" s="40"/>
      <c r="G47" s="40"/>
      <c r="H47" s="40"/>
      <c r="I47" s="37">
        <f t="shared" si="13"/>
        <v>0</v>
      </c>
      <c r="J47" s="306"/>
      <c r="K47" s="307"/>
    </row>
    <row r="48" spans="1:11" s="10" customFormat="1" ht="15" customHeight="1">
      <c r="A48" s="126" t="s">
        <v>29</v>
      </c>
      <c r="B48" s="162"/>
      <c r="C48" s="162"/>
      <c r="D48" s="162"/>
      <c r="E48" s="162"/>
      <c r="F48" s="162"/>
      <c r="G48" s="162"/>
      <c r="H48" s="162"/>
      <c r="I48" s="37">
        <f>SUM(B48:H48)</f>
        <v>0</v>
      </c>
      <c r="J48" s="306"/>
      <c r="K48" s="307"/>
    </row>
    <row r="49" spans="1:11" s="10" customFormat="1" ht="15" customHeight="1">
      <c r="A49" s="126" t="s">
        <v>29</v>
      </c>
      <c r="B49" s="162"/>
      <c r="C49" s="162"/>
      <c r="D49" s="162"/>
      <c r="E49" s="162"/>
      <c r="F49" s="162"/>
      <c r="G49" s="162"/>
      <c r="H49" s="162"/>
      <c r="I49" s="37">
        <f>SUM(B49:H49)</f>
        <v>0</v>
      </c>
      <c r="J49" s="306"/>
      <c r="K49" s="307"/>
    </row>
    <row r="50" spans="1:11" s="10" customFormat="1" ht="15" customHeight="1">
      <c r="A50" s="126" t="s">
        <v>29</v>
      </c>
      <c r="B50" s="40"/>
      <c r="C50" s="40"/>
      <c r="D50" s="40"/>
      <c r="E50" s="40"/>
      <c r="F50" s="40"/>
      <c r="G50" s="40"/>
      <c r="H50" s="40"/>
      <c r="I50" s="37">
        <f t="shared" si="13"/>
        <v>0</v>
      </c>
      <c r="J50" s="89"/>
      <c r="K50" s="163"/>
    </row>
    <row r="51" spans="1:11" s="10" customFormat="1" ht="15" customHeight="1">
      <c r="A51" s="126" t="s">
        <v>29</v>
      </c>
      <c r="B51" s="40"/>
      <c r="C51" s="40"/>
      <c r="D51" s="40"/>
      <c r="E51" s="40"/>
      <c r="F51" s="40"/>
      <c r="G51" s="40"/>
      <c r="H51" s="40"/>
      <c r="I51" s="37">
        <f t="shared" si="13"/>
        <v>0</v>
      </c>
      <c r="J51" s="89"/>
      <c r="K51" s="163"/>
    </row>
    <row r="52" spans="1:11" s="10" customFormat="1" ht="15" customHeight="1">
      <c r="A52" s="126" t="s">
        <v>29</v>
      </c>
      <c r="B52" s="40"/>
      <c r="C52" s="40"/>
      <c r="D52" s="40"/>
      <c r="E52" s="40"/>
      <c r="F52" s="40"/>
      <c r="G52" s="40"/>
      <c r="H52" s="40"/>
      <c r="I52" s="37">
        <f t="shared" si="13"/>
        <v>0</v>
      </c>
      <c r="J52" s="89"/>
      <c r="K52" s="163"/>
    </row>
    <row r="53" spans="1:11" s="10" customFormat="1" ht="15" customHeight="1">
      <c r="A53" s="126" t="s">
        <v>21</v>
      </c>
      <c r="B53" s="40"/>
      <c r="C53" s="40"/>
      <c r="D53" s="40"/>
      <c r="E53" s="40"/>
      <c r="F53" s="40"/>
      <c r="G53" s="40"/>
      <c r="H53" s="40"/>
      <c r="I53" s="15">
        <f t="shared" si="13"/>
        <v>0</v>
      </c>
      <c r="J53" s="77"/>
      <c r="K53" s="78"/>
    </row>
    <row r="54" spans="1:11" ht="15" customHeight="1">
      <c r="A54" s="124" t="s">
        <v>23</v>
      </c>
      <c r="B54" s="40"/>
      <c r="C54" s="40"/>
      <c r="D54" s="40"/>
      <c r="E54" s="40"/>
      <c r="F54" s="40"/>
      <c r="G54" s="40"/>
      <c r="H54" s="40"/>
      <c r="I54" s="15">
        <f t="shared" si="13"/>
        <v>0</v>
      </c>
      <c r="J54" s="77"/>
      <c r="K54" s="78"/>
    </row>
    <row r="55" spans="1:11" ht="15" customHeight="1" thickBot="1">
      <c r="A55" s="124" t="s">
        <v>21</v>
      </c>
      <c r="B55" s="40"/>
      <c r="C55" s="40"/>
      <c r="D55" s="40"/>
      <c r="E55" s="40"/>
      <c r="F55" s="40"/>
      <c r="G55" s="40"/>
      <c r="H55" s="40"/>
      <c r="I55" s="15">
        <f t="shared" si="13"/>
        <v>0</v>
      </c>
      <c r="J55" s="77"/>
      <c r="K55" s="78"/>
    </row>
    <row r="56" spans="1:11" ht="15.75" thickBot="1">
      <c r="A56" s="125"/>
      <c r="B56" s="61">
        <f>+B34</f>
        <v>0</v>
      </c>
      <c r="C56" s="61">
        <f aca="true" t="shared" si="14" ref="C56:H56">+C34</f>
        <v>0</v>
      </c>
      <c r="D56" s="61">
        <f t="shared" si="14"/>
        <v>0</v>
      </c>
      <c r="E56" s="61">
        <f t="shared" si="14"/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15">
        <f t="shared" si="13"/>
        <v>0</v>
      </c>
      <c r="J56" s="77"/>
      <c r="K56" s="79" t="s">
        <v>26</v>
      </c>
    </row>
    <row r="57" spans="1:11" ht="15">
      <c r="A57" s="36" t="s">
        <v>20</v>
      </c>
      <c r="B57" s="114">
        <f aca="true" t="shared" si="15" ref="B57:H57">SUM(B37:B56)</f>
        <v>0</v>
      </c>
      <c r="C57" s="114">
        <f t="shared" si="15"/>
        <v>0</v>
      </c>
      <c r="D57" s="114">
        <f t="shared" si="15"/>
        <v>0</v>
      </c>
      <c r="E57" s="114">
        <f t="shared" si="15"/>
        <v>0</v>
      </c>
      <c r="F57" s="114">
        <f t="shared" si="15"/>
        <v>0</v>
      </c>
      <c r="G57" s="114">
        <f t="shared" si="15"/>
        <v>0</v>
      </c>
      <c r="H57" s="114">
        <f t="shared" si="15"/>
        <v>0</v>
      </c>
      <c r="I57" s="115">
        <f>SUM(I37:I56)</f>
        <v>0</v>
      </c>
      <c r="J57" s="152">
        <f>+J58*J8</f>
        <v>0</v>
      </c>
      <c r="K57" s="160">
        <f>+J57-I57</f>
        <v>0</v>
      </c>
    </row>
    <row r="58" spans="1:11" ht="15.75" thickBot="1">
      <c r="A58" s="118"/>
      <c r="B58" s="117"/>
      <c r="C58" s="117"/>
      <c r="D58" s="117"/>
      <c r="E58" s="117"/>
      <c r="F58" s="117"/>
      <c r="G58" s="318" t="s">
        <v>45</v>
      </c>
      <c r="H58" s="319"/>
      <c r="I58" s="119">
        <f>IF(ISERROR(I57/I8),"",(I57/I8))</f>
      </c>
      <c r="J58" s="128">
        <f>+I2</f>
        <v>0</v>
      </c>
      <c r="K58" s="175" t="s">
        <v>26</v>
      </c>
    </row>
    <row r="59" spans="10:11" ht="15">
      <c r="J59" s="52"/>
      <c r="K59" s="49"/>
    </row>
    <row r="60" spans="1:11" ht="15">
      <c r="A60" s="12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2" t="s">
        <v>17</v>
      </c>
      <c r="K60" s="81" t="s">
        <v>18</v>
      </c>
    </row>
    <row r="61" spans="1:11" ht="15">
      <c r="A61" s="292" t="s">
        <v>98</v>
      </c>
      <c r="B61" s="162"/>
      <c r="C61" s="162"/>
      <c r="D61" s="162"/>
      <c r="E61" s="162"/>
      <c r="F61" s="162"/>
      <c r="G61" s="40"/>
      <c r="H61" s="40"/>
      <c r="I61" s="15">
        <f aca="true" t="shared" si="16" ref="I61:I69">SUM(B61:H61)</f>
        <v>0</v>
      </c>
      <c r="J61" s="77"/>
      <c r="K61" s="78"/>
    </row>
    <row r="62" spans="1:11" ht="15">
      <c r="A62" s="292" t="s">
        <v>99</v>
      </c>
      <c r="B62" s="162"/>
      <c r="C62" s="162"/>
      <c r="D62" s="162"/>
      <c r="E62" s="162"/>
      <c r="F62" s="162"/>
      <c r="G62" s="40"/>
      <c r="H62" s="40"/>
      <c r="I62" s="15">
        <f t="shared" si="16"/>
        <v>0</v>
      </c>
      <c r="J62" s="77"/>
      <c r="K62" s="78"/>
    </row>
    <row r="63" spans="1:11" ht="15">
      <c r="A63" s="292" t="s">
        <v>110</v>
      </c>
      <c r="B63" s="162"/>
      <c r="C63" s="162"/>
      <c r="D63" s="162"/>
      <c r="E63" s="162"/>
      <c r="F63" s="162"/>
      <c r="G63" s="40"/>
      <c r="H63" s="40"/>
      <c r="I63" s="15">
        <f t="shared" si="16"/>
        <v>0</v>
      </c>
      <c r="J63" s="77"/>
      <c r="K63" s="78"/>
    </row>
    <row r="64" spans="1:11" ht="15">
      <c r="A64" s="292" t="s">
        <v>111</v>
      </c>
      <c r="B64" s="162"/>
      <c r="C64" s="162"/>
      <c r="D64" s="162"/>
      <c r="E64" s="40"/>
      <c r="F64" s="40"/>
      <c r="G64" s="40"/>
      <c r="H64" s="40"/>
      <c r="I64" s="15">
        <f t="shared" si="16"/>
        <v>0</v>
      </c>
      <c r="J64" s="77"/>
      <c r="K64" s="78"/>
    </row>
    <row r="65" spans="1:11" ht="15">
      <c r="A65" s="292" t="s">
        <v>112</v>
      </c>
      <c r="B65" s="162"/>
      <c r="C65" s="162"/>
      <c r="D65" s="40"/>
      <c r="E65" s="40"/>
      <c r="F65" s="40"/>
      <c r="G65" s="40"/>
      <c r="H65" s="40"/>
      <c r="I65" s="15">
        <f t="shared" si="16"/>
        <v>0</v>
      </c>
      <c r="J65" s="77"/>
      <c r="K65" s="78"/>
    </row>
    <row r="66" spans="1:11" ht="15">
      <c r="A66" s="292" t="s">
        <v>100</v>
      </c>
      <c r="B66" s="162"/>
      <c r="C66" s="162"/>
      <c r="D66" s="162"/>
      <c r="E66" s="162"/>
      <c r="F66" s="162"/>
      <c r="G66" s="162"/>
      <c r="H66" s="162"/>
      <c r="I66" s="15">
        <f t="shared" si="16"/>
        <v>0</v>
      </c>
      <c r="J66" s="77"/>
      <c r="K66" s="78"/>
    </row>
    <row r="67" spans="1:11" ht="15">
      <c r="A67" s="292" t="s">
        <v>101</v>
      </c>
      <c r="B67" s="162"/>
      <c r="C67" s="162"/>
      <c r="D67" s="162"/>
      <c r="E67" s="162"/>
      <c r="F67" s="162"/>
      <c r="G67" s="162"/>
      <c r="H67" s="162"/>
      <c r="I67" s="15">
        <f t="shared" si="16"/>
        <v>0</v>
      </c>
      <c r="J67" s="77"/>
      <c r="K67" s="78"/>
    </row>
    <row r="68" spans="1:11" ht="15">
      <c r="A68" s="292" t="s">
        <v>102</v>
      </c>
      <c r="B68" s="162"/>
      <c r="C68" s="162"/>
      <c r="D68" s="162"/>
      <c r="E68" s="162"/>
      <c r="F68" s="162"/>
      <c r="G68" s="162"/>
      <c r="H68" s="162"/>
      <c r="I68" s="15">
        <f t="shared" si="16"/>
        <v>0</v>
      </c>
      <c r="J68" s="77"/>
      <c r="K68" s="78"/>
    </row>
    <row r="69" spans="1:11" ht="15">
      <c r="A69" s="292" t="s">
        <v>108</v>
      </c>
      <c r="B69" s="162"/>
      <c r="C69" s="162"/>
      <c r="D69" s="162"/>
      <c r="E69" s="162"/>
      <c r="F69" s="162"/>
      <c r="G69" s="162"/>
      <c r="H69" s="162"/>
      <c r="I69" s="15">
        <f t="shared" si="16"/>
        <v>0</v>
      </c>
      <c r="J69" s="77"/>
      <c r="K69" s="78"/>
    </row>
    <row r="70" spans="1:11" ht="15">
      <c r="A70" s="292" t="s">
        <v>113</v>
      </c>
      <c r="B70" s="162"/>
      <c r="C70" s="162"/>
      <c r="D70" s="162"/>
      <c r="E70" s="162"/>
      <c r="F70" s="162"/>
      <c r="G70" s="162"/>
      <c r="H70" s="162"/>
      <c r="I70" s="37">
        <f aca="true" t="shared" si="17" ref="I70:I81">SUM(B70:H70)</f>
        <v>0</v>
      </c>
      <c r="J70" s="77"/>
      <c r="K70" s="78"/>
    </row>
    <row r="71" spans="1:11" ht="15">
      <c r="A71" s="292" t="s">
        <v>103</v>
      </c>
      <c r="B71" s="162"/>
      <c r="C71" s="162"/>
      <c r="D71" s="162"/>
      <c r="E71" s="162"/>
      <c r="F71" s="162"/>
      <c r="G71" s="162"/>
      <c r="H71" s="162"/>
      <c r="I71" s="37">
        <f t="shared" si="17"/>
        <v>0</v>
      </c>
      <c r="J71" s="77"/>
      <c r="K71" s="78"/>
    </row>
    <row r="72" spans="1:11" ht="15">
      <c r="A72" s="292" t="s">
        <v>92</v>
      </c>
      <c r="B72" s="162"/>
      <c r="C72" s="162"/>
      <c r="D72" s="162"/>
      <c r="E72" s="162"/>
      <c r="F72" s="162"/>
      <c r="G72" s="162"/>
      <c r="H72" s="162"/>
      <c r="I72" s="37">
        <f t="shared" si="17"/>
        <v>0</v>
      </c>
      <c r="J72" s="77"/>
      <c r="K72" s="78"/>
    </row>
    <row r="73" spans="1:11" ht="15">
      <c r="A73" s="292" t="s">
        <v>104</v>
      </c>
      <c r="B73" s="162"/>
      <c r="C73" s="162"/>
      <c r="D73" s="162"/>
      <c r="E73" s="162"/>
      <c r="F73" s="162"/>
      <c r="G73" s="162"/>
      <c r="H73" s="162"/>
      <c r="I73" s="37">
        <f t="shared" si="17"/>
        <v>0</v>
      </c>
      <c r="J73" s="77"/>
      <c r="K73" s="78"/>
    </row>
    <row r="74" spans="1:11" ht="15">
      <c r="A74" s="292" t="s">
        <v>105</v>
      </c>
      <c r="B74" s="162"/>
      <c r="C74" s="162"/>
      <c r="D74" s="162"/>
      <c r="E74" s="162"/>
      <c r="F74" s="162"/>
      <c r="G74" s="162"/>
      <c r="H74" s="162"/>
      <c r="I74" s="37">
        <f t="shared" si="17"/>
        <v>0</v>
      </c>
      <c r="J74" s="77"/>
      <c r="K74" s="78"/>
    </row>
    <row r="75" spans="1:11" ht="15">
      <c r="A75" s="292" t="s">
        <v>106</v>
      </c>
      <c r="B75" s="162"/>
      <c r="C75" s="162"/>
      <c r="D75" s="162"/>
      <c r="E75" s="162"/>
      <c r="F75" s="162"/>
      <c r="G75" s="162"/>
      <c r="H75" s="162"/>
      <c r="I75" s="37">
        <f t="shared" si="17"/>
        <v>0</v>
      </c>
      <c r="J75" s="77"/>
      <c r="K75" s="78"/>
    </row>
    <row r="76" spans="1:11" ht="15">
      <c r="A76" s="292" t="s">
        <v>114</v>
      </c>
      <c r="B76" s="162"/>
      <c r="C76" s="162"/>
      <c r="D76" s="162"/>
      <c r="E76" s="162"/>
      <c r="F76" s="162"/>
      <c r="G76" s="162"/>
      <c r="H76" s="162"/>
      <c r="I76" s="37">
        <f t="shared" si="17"/>
        <v>0</v>
      </c>
      <c r="J76" s="77"/>
      <c r="K76" s="78"/>
    </row>
    <row r="77" spans="1:11" ht="15">
      <c r="A77" s="292" t="s">
        <v>62</v>
      </c>
      <c r="B77" s="162"/>
      <c r="C77" s="162"/>
      <c r="D77" s="162"/>
      <c r="E77" s="162"/>
      <c r="F77" s="162"/>
      <c r="G77" s="162"/>
      <c r="H77" s="162"/>
      <c r="I77" s="37">
        <f>SUM(B77:H77)</f>
        <v>0</v>
      </c>
      <c r="J77" s="77"/>
      <c r="K77" s="78"/>
    </row>
    <row r="78" spans="1:11" ht="15">
      <c r="A78" s="292" t="s">
        <v>107</v>
      </c>
      <c r="B78" s="162"/>
      <c r="C78" s="162"/>
      <c r="D78" s="162"/>
      <c r="E78" s="162"/>
      <c r="F78" s="162"/>
      <c r="G78" s="162"/>
      <c r="H78" s="162"/>
      <c r="I78" s="37">
        <f>SUM(B78:H78)</f>
        <v>0</v>
      </c>
      <c r="J78" s="77"/>
      <c r="K78" s="78"/>
    </row>
    <row r="79" spans="1:11" ht="15">
      <c r="A79" s="292" t="s">
        <v>63</v>
      </c>
      <c r="B79" s="162"/>
      <c r="C79" s="162"/>
      <c r="D79" s="162"/>
      <c r="E79" s="162"/>
      <c r="F79" s="162"/>
      <c r="G79" s="162"/>
      <c r="H79" s="162"/>
      <c r="I79" s="37">
        <f>SUM(B79:H79)</f>
        <v>0</v>
      </c>
      <c r="J79" s="77"/>
      <c r="K79" s="78"/>
    </row>
    <row r="80" spans="1:11" ht="15">
      <c r="A80" s="292" t="s">
        <v>115</v>
      </c>
      <c r="B80" s="162"/>
      <c r="C80" s="162"/>
      <c r="D80" s="162"/>
      <c r="E80" s="162"/>
      <c r="F80" s="162"/>
      <c r="G80" s="162"/>
      <c r="H80" s="162"/>
      <c r="I80" s="37">
        <f t="shared" si="17"/>
        <v>0</v>
      </c>
      <c r="J80" s="77"/>
      <c r="K80" s="78"/>
    </row>
    <row r="81" spans="1:11" ht="15">
      <c r="A81" s="124" t="s">
        <v>23</v>
      </c>
      <c r="B81" s="40"/>
      <c r="C81" s="40"/>
      <c r="D81" s="40"/>
      <c r="E81" s="40"/>
      <c r="F81" s="40"/>
      <c r="G81" s="40"/>
      <c r="H81" s="40"/>
      <c r="I81" s="37">
        <f t="shared" si="17"/>
        <v>0</v>
      </c>
      <c r="J81" s="77"/>
      <c r="K81" s="78"/>
    </row>
    <row r="82" spans="1:11" ht="15.75" thickBot="1">
      <c r="A82" s="124" t="s">
        <v>21</v>
      </c>
      <c r="B82" s="40"/>
      <c r="C82" s="40"/>
      <c r="D82" s="40"/>
      <c r="E82" s="40"/>
      <c r="F82" s="40"/>
      <c r="G82" s="40"/>
      <c r="H82" s="40"/>
      <c r="I82" s="15">
        <f>SUM(B82:H82)</f>
        <v>0</v>
      </c>
      <c r="J82" s="77"/>
      <c r="K82" s="78"/>
    </row>
    <row r="83" spans="1:11" ht="15.75" thickBot="1">
      <c r="A83" s="124" t="s">
        <v>21</v>
      </c>
      <c r="B83" s="40"/>
      <c r="C83" s="40"/>
      <c r="D83" s="40"/>
      <c r="E83" s="40"/>
      <c r="F83" s="40"/>
      <c r="G83" s="40"/>
      <c r="H83" s="40"/>
      <c r="I83" s="15">
        <f>SUM(B83:H83)</f>
        <v>0</v>
      </c>
      <c r="J83" s="77"/>
      <c r="K83" s="84" t="s">
        <v>26</v>
      </c>
    </row>
    <row r="84" spans="1:11" ht="15">
      <c r="A84" s="35" t="s">
        <v>25</v>
      </c>
      <c r="B84" s="120">
        <f aca="true" t="shared" si="18" ref="B84:I84">SUM(B61:B83)</f>
        <v>0</v>
      </c>
      <c r="C84" s="120">
        <f t="shared" si="18"/>
        <v>0</v>
      </c>
      <c r="D84" s="120">
        <f t="shared" si="18"/>
        <v>0</v>
      </c>
      <c r="E84" s="120">
        <f t="shared" si="18"/>
        <v>0</v>
      </c>
      <c r="F84" s="120">
        <f t="shared" si="18"/>
        <v>0</v>
      </c>
      <c r="G84" s="120">
        <f t="shared" si="18"/>
        <v>0</v>
      </c>
      <c r="H84" s="120">
        <f t="shared" si="18"/>
        <v>0</v>
      </c>
      <c r="I84" s="121">
        <f t="shared" si="18"/>
        <v>0</v>
      </c>
      <c r="J84" s="158">
        <f>+J9*J85</f>
        <v>0</v>
      </c>
      <c r="K84" s="161">
        <f>+J84-I84</f>
        <v>0</v>
      </c>
    </row>
    <row r="85" spans="1:11" ht="15.75" thickBot="1">
      <c r="A85" s="118"/>
      <c r="B85" s="117"/>
      <c r="C85" s="117"/>
      <c r="D85" s="117"/>
      <c r="E85" s="117"/>
      <c r="F85" s="117"/>
      <c r="G85" s="320" t="s">
        <v>46</v>
      </c>
      <c r="H85" s="321"/>
      <c r="I85" s="202">
        <f>IF(ISERROR(I84/I9),"",(I84/I9))</f>
      </c>
      <c r="J85" s="127">
        <f>+J2</f>
        <v>0</v>
      </c>
      <c r="K85" s="176" t="s">
        <v>26</v>
      </c>
    </row>
  </sheetData>
  <sheetProtection sheet="1" selectLockedCells="1"/>
  <mergeCells count="20">
    <mergeCell ref="A6:A7"/>
    <mergeCell ref="I6:I7"/>
    <mergeCell ref="G58:H58"/>
    <mergeCell ref="G85:H85"/>
    <mergeCell ref="A1:C1"/>
    <mergeCell ref="I1:J1"/>
    <mergeCell ref="D1:H1"/>
    <mergeCell ref="J41:K41"/>
    <mergeCell ref="J42:K42"/>
    <mergeCell ref="J46:K46"/>
    <mergeCell ref="J48:K48"/>
    <mergeCell ref="J49:K49"/>
    <mergeCell ref="J40:K40"/>
    <mergeCell ref="J30:K34"/>
    <mergeCell ref="J6:J7"/>
    <mergeCell ref="J39:K39"/>
    <mergeCell ref="J47:K47"/>
    <mergeCell ref="J43:K43"/>
    <mergeCell ref="J44:K44"/>
    <mergeCell ref="J45:K45"/>
  </mergeCells>
  <printOptions horizontalCentered="1"/>
  <pageMargins left="0.25" right="0.25" top="0.15" bottom="0.1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1">
      <selection activeCell="B61" sqref="B61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57421875" style="3" customWidth="1"/>
    <col min="11" max="11" width="9.7109375" style="2" customWidth="1"/>
    <col min="12" max="16384" width="8.8515625" style="2" customWidth="1"/>
  </cols>
  <sheetData>
    <row r="1" spans="1:10" s="4" customFormat="1" ht="18.75">
      <c r="A1" s="326" t="str">
        <f>+'Week 1'!A1:C1</f>
        <v>Restaurant Name</v>
      </c>
      <c r="B1" s="326"/>
      <c r="C1" s="326"/>
      <c r="D1" s="323" t="s">
        <v>51</v>
      </c>
      <c r="E1" s="325"/>
      <c r="F1" s="325"/>
      <c r="G1" s="325"/>
      <c r="H1" s="324"/>
      <c r="I1" s="323" t="s">
        <v>57</v>
      </c>
      <c r="J1" s="324"/>
    </row>
    <row r="2" spans="1:10" s="1" customFormat="1" ht="15">
      <c r="A2" s="1" t="s">
        <v>14</v>
      </c>
      <c r="B2" s="198">
        <f>+'Week 1'!B2+7</f>
        <v>42625</v>
      </c>
      <c r="D2" s="199">
        <f>+'Week 1'!D2</f>
        <v>0</v>
      </c>
      <c r="E2" s="200">
        <f>+'Week 1'!E2</f>
        <v>0</v>
      </c>
      <c r="F2" s="200">
        <f>+'Week 1'!F2</f>
        <v>0</v>
      </c>
      <c r="G2" s="200">
        <f>+'Week 1'!G2</f>
        <v>0</v>
      </c>
      <c r="H2" s="201">
        <f>+'Week 1'!H2</f>
        <v>0</v>
      </c>
      <c r="I2" s="199">
        <f>+'Week 1'!I2</f>
        <v>0</v>
      </c>
      <c r="J2" s="201">
        <f>+'Week 1'!J2</f>
        <v>0</v>
      </c>
    </row>
    <row r="3" spans="4:10" s="1" customFormat="1" ht="15">
      <c r="D3" s="178" t="s">
        <v>52</v>
      </c>
      <c r="E3" s="179" t="s">
        <v>53</v>
      </c>
      <c r="F3" s="179" t="s">
        <v>54</v>
      </c>
      <c r="G3" s="179" t="s">
        <v>55</v>
      </c>
      <c r="H3" s="180" t="s">
        <v>59</v>
      </c>
      <c r="I3" s="178" t="s">
        <v>56</v>
      </c>
      <c r="J3" s="180" t="s">
        <v>53</v>
      </c>
    </row>
    <row r="4" ht="14.25" customHeight="1">
      <c r="I4" s="47">
        <f>+IF(I5=1,"","&lt;--uh oh . . . Needs to be 100%")</f>
      </c>
    </row>
    <row r="5" spans="1:12" s="7" customFormat="1" ht="15.75">
      <c r="A5" s="5" t="s">
        <v>11</v>
      </c>
      <c r="B5" s="39">
        <v>0.102</v>
      </c>
      <c r="C5" s="39">
        <v>0.102</v>
      </c>
      <c r="D5" s="39">
        <v>0.134</v>
      </c>
      <c r="E5" s="39">
        <v>0.137</v>
      </c>
      <c r="F5" s="39">
        <v>0.21</v>
      </c>
      <c r="G5" s="39">
        <v>0.197</v>
      </c>
      <c r="H5" s="39">
        <v>0.118</v>
      </c>
      <c r="I5" s="6">
        <f>SUM(B5:H5)</f>
        <v>0.9999999999999999</v>
      </c>
      <c r="J5" s="171" t="s">
        <v>58</v>
      </c>
      <c r="K5" s="46"/>
      <c r="L5" s="46"/>
    </row>
    <row r="6" spans="1:10" s="10" customFormat="1" ht="14.25" customHeight="1">
      <c r="A6" s="316" t="s">
        <v>10</v>
      </c>
      <c r="B6" s="8">
        <f>+B2</f>
        <v>42625</v>
      </c>
      <c r="C6" s="9">
        <f aca="true" t="shared" si="0" ref="C6:H6">+B6+1</f>
        <v>42626</v>
      </c>
      <c r="D6" s="9">
        <f t="shared" si="0"/>
        <v>42627</v>
      </c>
      <c r="E6" s="9">
        <f t="shared" si="0"/>
        <v>42628</v>
      </c>
      <c r="F6" s="9">
        <f t="shared" si="0"/>
        <v>42629</v>
      </c>
      <c r="G6" s="9">
        <f t="shared" si="0"/>
        <v>42630</v>
      </c>
      <c r="H6" s="9">
        <f t="shared" si="0"/>
        <v>42631</v>
      </c>
      <c r="I6" s="316" t="s">
        <v>50</v>
      </c>
      <c r="J6" s="314" t="s">
        <v>22</v>
      </c>
    </row>
    <row r="7" spans="1:10" s="10" customFormat="1" ht="15">
      <c r="A7" s="31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317"/>
      <c r="J7" s="315"/>
    </row>
    <row r="8" spans="1:10" s="10" customFormat="1" ht="15">
      <c r="A8" s="164" t="s">
        <v>48</v>
      </c>
      <c r="B8" s="185"/>
      <c r="C8" s="41"/>
      <c r="D8" s="41"/>
      <c r="E8" s="41"/>
      <c r="F8" s="41"/>
      <c r="G8" s="41"/>
      <c r="H8" s="186"/>
      <c r="I8" s="165">
        <f>SUM(B8:H8)</f>
        <v>0</v>
      </c>
      <c r="J8" s="166"/>
    </row>
    <row r="9" spans="1:10" s="10" customFormat="1" ht="15">
      <c r="A9" s="167" t="s">
        <v>49</v>
      </c>
      <c r="B9" s="187"/>
      <c r="C9" s="162"/>
      <c r="D9" s="162"/>
      <c r="E9" s="162"/>
      <c r="F9" s="162"/>
      <c r="G9" s="162"/>
      <c r="H9" s="188"/>
      <c r="I9" s="168">
        <f>SUM(B9:H9)</f>
        <v>0</v>
      </c>
      <c r="J9" s="44"/>
    </row>
    <row r="10" spans="1:10" s="10" customFormat="1" ht="15">
      <c r="A10" s="169" t="s">
        <v>27</v>
      </c>
      <c r="B10" s="189"/>
      <c r="C10" s="42"/>
      <c r="D10" s="42"/>
      <c r="E10" s="42"/>
      <c r="F10" s="42"/>
      <c r="G10" s="42"/>
      <c r="H10" s="190"/>
      <c r="I10" s="170">
        <f>SUM(B10:H10)</f>
        <v>0</v>
      </c>
      <c r="J10" s="44"/>
    </row>
    <row r="11" spans="1:10" s="10" customFormat="1" ht="19.5" customHeight="1">
      <c r="A11" s="16" t="s">
        <v>13</v>
      </c>
      <c r="B11" s="105">
        <f aca="true" t="shared" si="1" ref="B11:J11">+B9+B8+B10</f>
        <v>0</v>
      </c>
      <c r="C11" s="105">
        <f t="shared" si="1"/>
        <v>0</v>
      </c>
      <c r="D11" s="105">
        <f t="shared" si="1"/>
        <v>0</v>
      </c>
      <c r="E11" s="105">
        <f t="shared" si="1"/>
        <v>0</v>
      </c>
      <c r="F11" s="105">
        <f t="shared" si="1"/>
        <v>0</v>
      </c>
      <c r="G11" s="105">
        <f t="shared" si="1"/>
        <v>0</v>
      </c>
      <c r="H11" s="105">
        <f t="shared" si="1"/>
        <v>0</v>
      </c>
      <c r="I11" s="106">
        <f t="shared" si="1"/>
        <v>0</v>
      </c>
      <c r="J11" s="38">
        <f t="shared" si="1"/>
        <v>0</v>
      </c>
    </row>
    <row r="12" spans="1:10" ht="15.75" thickBot="1">
      <c r="A12" s="14" t="s">
        <v>0</v>
      </c>
      <c r="B12" s="99">
        <f aca="true" t="shared" si="2" ref="B12:H12">+$J$11*B5</f>
        <v>0</v>
      </c>
      <c r="C12" s="99">
        <f t="shared" si="2"/>
        <v>0</v>
      </c>
      <c r="D12" s="99">
        <f t="shared" si="2"/>
        <v>0</v>
      </c>
      <c r="E12" s="99">
        <f t="shared" si="2"/>
        <v>0</v>
      </c>
      <c r="F12" s="99">
        <f t="shared" si="2"/>
        <v>0</v>
      </c>
      <c r="G12" s="99">
        <f t="shared" si="2"/>
        <v>0</v>
      </c>
      <c r="H12" s="99">
        <f t="shared" si="2"/>
        <v>0</v>
      </c>
      <c r="I12" s="107">
        <f>+SUMIF(B11:H11,"&gt;0",B12:H12)</f>
        <v>0</v>
      </c>
      <c r="J12" s="37"/>
    </row>
    <row r="13" spans="1:10" s="18" customFormat="1" ht="15.75" thickBot="1">
      <c r="A13" s="17" t="s">
        <v>12</v>
      </c>
      <c r="B13" s="100">
        <f aca="true" t="shared" si="3" ref="B13:I13">+B11-B12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  <c r="H13" s="100">
        <f t="shared" si="3"/>
        <v>0</v>
      </c>
      <c r="I13" s="108">
        <f t="shared" si="3"/>
        <v>0</v>
      </c>
      <c r="J13" s="45" t="s">
        <v>26</v>
      </c>
    </row>
    <row r="14" ht="19.5" customHeight="1">
      <c r="A14" s="43" t="s">
        <v>43</v>
      </c>
    </row>
    <row r="15" spans="1:11" ht="1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50</v>
      </c>
      <c r="J15" s="191" t="s">
        <v>17</v>
      </c>
      <c r="K15" s="20" t="s">
        <v>18</v>
      </c>
    </row>
    <row r="16" spans="1:11" ht="15">
      <c r="A16" s="14" t="s">
        <v>38</v>
      </c>
      <c r="B16" s="61">
        <f>+$I16/7</f>
        <v>0</v>
      </c>
      <c r="C16" s="61">
        <f aca="true" t="shared" si="4" ref="C16:H18">+$I16/7</f>
        <v>0</v>
      </c>
      <c r="D16" s="61">
        <f t="shared" si="4"/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172"/>
      <c r="J16" s="192">
        <f>+I16</f>
        <v>0</v>
      </c>
      <c r="K16" s="109"/>
    </row>
    <row r="17" spans="1:11" ht="15">
      <c r="A17" s="14" t="s">
        <v>34</v>
      </c>
      <c r="B17" s="61">
        <f>+$I17/7</f>
        <v>0</v>
      </c>
      <c r="C17" s="61">
        <f t="shared" si="4"/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172"/>
      <c r="J17" s="107">
        <f>+I17</f>
        <v>0</v>
      </c>
      <c r="K17" s="109"/>
    </row>
    <row r="18" spans="1:11" ht="15">
      <c r="A18" s="22" t="s">
        <v>35</v>
      </c>
      <c r="B18" s="97">
        <f>+$I18/7</f>
        <v>0</v>
      </c>
      <c r="C18" s="97">
        <f t="shared" si="4"/>
        <v>0</v>
      </c>
      <c r="D18" s="97">
        <f t="shared" si="4"/>
        <v>0</v>
      </c>
      <c r="E18" s="97">
        <f t="shared" si="4"/>
        <v>0</v>
      </c>
      <c r="F18" s="97">
        <f t="shared" si="4"/>
        <v>0</v>
      </c>
      <c r="G18" s="97">
        <f t="shared" si="4"/>
        <v>0</v>
      </c>
      <c r="H18" s="97">
        <f t="shared" si="4"/>
        <v>0</v>
      </c>
      <c r="I18" s="173"/>
      <c r="J18" s="193">
        <f>+I18</f>
        <v>0</v>
      </c>
      <c r="K18" s="110"/>
    </row>
    <row r="19" spans="1:11" ht="15">
      <c r="A19" s="23" t="s">
        <v>30</v>
      </c>
      <c r="B19" s="41"/>
      <c r="C19" s="41"/>
      <c r="D19" s="41"/>
      <c r="E19" s="41"/>
      <c r="F19" s="41"/>
      <c r="G19" s="41"/>
      <c r="H19" s="41"/>
      <c r="I19" s="24">
        <f>SUM(B19:H19)</f>
        <v>0</v>
      </c>
      <c r="J19" s="194">
        <f>+J11*J24</f>
        <v>0</v>
      </c>
      <c r="K19" s="111">
        <f>+J19-I19</f>
        <v>0</v>
      </c>
    </row>
    <row r="20" spans="1:11" ht="15">
      <c r="A20" s="14" t="s">
        <v>31</v>
      </c>
      <c r="B20" s="162"/>
      <c r="C20" s="162"/>
      <c r="D20" s="162"/>
      <c r="E20" s="162"/>
      <c r="F20" s="162"/>
      <c r="G20" s="162"/>
      <c r="H20" s="162"/>
      <c r="I20" s="37">
        <f>SUM(B20:H20)</f>
        <v>0</v>
      </c>
      <c r="J20" s="195">
        <f>+J9*J25-I17</f>
        <v>0</v>
      </c>
      <c r="K20" s="109">
        <f>+J20-I20</f>
        <v>0</v>
      </c>
    </row>
    <row r="21" spans="1:11" ht="15">
      <c r="A21" s="14" t="s">
        <v>32</v>
      </c>
      <c r="B21" s="162"/>
      <c r="C21" s="162"/>
      <c r="D21" s="162"/>
      <c r="E21" s="162"/>
      <c r="F21" s="162"/>
      <c r="G21" s="162"/>
      <c r="H21" s="162"/>
      <c r="I21" s="37">
        <f>SUM(B21:H21)</f>
        <v>0</v>
      </c>
      <c r="J21" s="195">
        <f>+J8*J26-I18</f>
        <v>0</v>
      </c>
      <c r="K21" s="109">
        <f>+J21-I21</f>
        <v>0</v>
      </c>
    </row>
    <row r="22" spans="1:11" ht="15.75" thickBot="1">
      <c r="A22" s="22" t="s">
        <v>33</v>
      </c>
      <c r="B22" s="42"/>
      <c r="C22" s="42"/>
      <c r="D22" s="42"/>
      <c r="E22" s="42"/>
      <c r="F22" s="42"/>
      <c r="G22" s="42"/>
      <c r="H22" s="42"/>
      <c r="I22" s="25">
        <f>SUM(B22:H22)</f>
        <v>0</v>
      </c>
      <c r="J22" s="196">
        <f>+J11*J27-I16</f>
        <v>0</v>
      </c>
      <c r="K22" s="110">
        <f>+J22-I22</f>
        <v>0</v>
      </c>
    </row>
    <row r="23" spans="1:11" s="10" customFormat="1" ht="19.5" customHeight="1">
      <c r="A23" s="32" t="s">
        <v>1</v>
      </c>
      <c r="B23" s="33">
        <f aca="true" t="shared" si="5" ref="B23:J23">SUM(B16:B22)</f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4">
        <f t="shared" si="5"/>
        <v>0</v>
      </c>
      <c r="J23" s="112">
        <f t="shared" si="5"/>
        <v>0</v>
      </c>
      <c r="K23" s="113">
        <f>SUM(K19:K22)</f>
        <v>0</v>
      </c>
    </row>
    <row r="24" spans="1:11" ht="15">
      <c r="A24" s="14" t="s">
        <v>39</v>
      </c>
      <c r="B24" s="101">
        <f>IF(ISERROR(B19/B11),"",B19/B11)</f>
      </c>
      <c r="C24" s="101">
        <f aca="true" t="shared" si="6" ref="C24:I24">IF(ISERROR(C19/C11),"",C19/C11)</f>
      </c>
      <c r="D24" s="101">
        <f t="shared" si="6"/>
      </c>
      <c r="E24" s="101">
        <f t="shared" si="6"/>
      </c>
      <c r="F24" s="101">
        <f t="shared" si="6"/>
      </c>
      <c r="G24" s="101">
        <f t="shared" si="6"/>
      </c>
      <c r="H24" s="101">
        <f t="shared" si="6"/>
      </c>
      <c r="I24" s="102">
        <f t="shared" si="6"/>
      </c>
      <c r="J24" s="86">
        <f>+D2</f>
        <v>0</v>
      </c>
      <c r="K24" s="71"/>
    </row>
    <row r="25" spans="1:11" ht="15">
      <c r="A25" s="14" t="s">
        <v>40</v>
      </c>
      <c r="B25" s="101">
        <f aca="true" t="shared" si="7" ref="B25:I25">IF(ISERROR((B20+B17)/B9),"",((B20+B17)/B9))</f>
      </c>
      <c r="C25" s="101">
        <f t="shared" si="7"/>
      </c>
      <c r="D25" s="101">
        <f t="shared" si="7"/>
      </c>
      <c r="E25" s="101">
        <f t="shared" si="7"/>
      </c>
      <c r="F25" s="101">
        <f t="shared" si="7"/>
      </c>
      <c r="G25" s="101">
        <f t="shared" si="7"/>
      </c>
      <c r="H25" s="101">
        <f t="shared" si="7"/>
      </c>
      <c r="I25" s="102">
        <f t="shared" si="7"/>
      </c>
      <c r="J25" s="86">
        <f>+E2</f>
        <v>0</v>
      </c>
      <c r="K25" s="71"/>
    </row>
    <row r="26" spans="1:11" ht="15">
      <c r="A26" s="14" t="s">
        <v>41</v>
      </c>
      <c r="B26" s="101">
        <f aca="true" t="shared" si="8" ref="B26:I26">IF(ISERROR((B21+B18)/B8),"",((B21+B18)/B8))</f>
      </c>
      <c r="C26" s="101">
        <f t="shared" si="8"/>
      </c>
      <c r="D26" s="101">
        <f t="shared" si="8"/>
      </c>
      <c r="E26" s="101">
        <f t="shared" si="8"/>
      </c>
      <c r="F26" s="101">
        <f t="shared" si="8"/>
      </c>
      <c r="G26" s="101">
        <f t="shared" si="8"/>
      </c>
      <c r="H26" s="101">
        <f t="shared" si="8"/>
      </c>
      <c r="I26" s="102">
        <f t="shared" si="8"/>
      </c>
      <c r="J26" s="86">
        <f>+F2</f>
        <v>0</v>
      </c>
      <c r="K26" s="72" t="s">
        <v>26</v>
      </c>
    </row>
    <row r="27" spans="1:11" ht="15">
      <c r="A27" s="14" t="s">
        <v>42</v>
      </c>
      <c r="B27" s="101">
        <f>IF(ISERROR((B16+B22)/B11),"",((B16+B22)/B11))</f>
      </c>
      <c r="C27" s="101">
        <f aca="true" t="shared" si="9" ref="C27:I27">IF(ISERROR((C16+C22)/C11),"",((C16+C22)/C11))</f>
      </c>
      <c r="D27" s="101">
        <f t="shared" si="9"/>
      </c>
      <c r="E27" s="101">
        <f t="shared" si="9"/>
      </c>
      <c r="F27" s="101">
        <f t="shared" si="9"/>
      </c>
      <c r="G27" s="101">
        <f t="shared" si="9"/>
      </c>
      <c r="H27" s="101">
        <f t="shared" si="9"/>
      </c>
      <c r="I27" s="102">
        <f t="shared" si="9"/>
      </c>
      <c r="J27" s="86">
        <f>+G2</f>
        <v>0</v>
      </c>
      <c r="K27" s="72"/>
    </row>
    <row r="28" spans="1:11" ht="19.5" customHeight="1" thickBot="1">
      <c r="A28" s="87" t="s">
        <v>16</v>
      </c>
      <c r="B28" s="103">
        <f>IF(ISERROR(B23/B11),"",(B23/B11))</f>
      </c>
      <c r="C28" s="103">
        <f aca="true" t="shared" si="10" ref="C28:I28">IF(ISERROR(C23/C11),"",(C23/C11))</f>
      </c>
      <c r="D28" s="103">
        <f t="shared" si="10"/>
      </c>
      <c r="E28" s="103">
        <f t="shared" si="10"/>
      </c>
      <c r="F28" s="103">
        <f t="shared" si="10"/>
      </c>
      <c r="G28" s="103">
        <f t="shared" si="10"/>
      </c>
      <c r="H28" s="103">
        <f t="shared" si="10"/>
      </c>
      <c r="I28" s="104">
        <f t="shared" si="10"/>
      </c>
      <c r="J28" s="174">
        <f>+H2</f>
        <v>0</v>
      </c>
      <c r="K28" s="73">
        <f>IF(ISERROR(J28-I28),"",(J28-I28))</f>
      </c>
    </row>
    <row r="29" spans="1:11" s="92" customFormat="1" ht="15" customHeight="1">
      <c r="A29" s="91"/>
      <c r="B29" s="90"/>
      <c r="C29" s="90"/>
      <c r="D29" s="90"/>
      <c r="E29" s="90"/>
      <c r="F29" s="90"/>
      <c r="G29" s="90"/>
      <c r="H29" s="90"/>
      <c r="I29" s="90"/>
      <c r="J29" s="129"/>
      <c r="K29" s="148"/>
    </row>
    <row r="30" spans="1:15" ht="15" customHeight="1" hidden="1">
      <c r="A30" s="151" t="s">
        <v>36</v>
      </c>
      <c r="B30" s="94" t="str">
        <f>B36</f>
        <v>Mon</v>
      </c>
      <c r="C30" s="94" t="str">
        <f aca="true" t="shared" si="11" ref="C30:H30">C36</f>
        <v>Tue</v>
      </c>
      <c r="D30" s="94" t="str">
        <f t="shared" si="11"/>
        <v>Wed</v>
      </c>
      <c r="E30" s="94" t="str">
        <f t="shared" si="11"/>
        <v>Thu</v>
      </c>
      <c r="F30" s="94" t="str">
        <f t="shared" si="11"/>
        <v>Fri</v>
      </c>
      <c r="G30" s="94" t="str">
        <f t="shared" si="11"/>
        <v>Sat</v>
      </c>
      <c r="H30" s="94" t="str">
        <f t="shared" si="11"/>
        <v>Sun</v>
      </c>
      <c r="I30" s="95" t="s">
        <v>9</v>
      </c>
      <c r="J30" s="308" t="s">
        <v>90</v>
      </c>
      <c r="K30" s="309"/>
      <c r="L30" s="96"/>
      <c r="M30" s="96"/>
      <c r="N30" s="96"/>
      <c r="O30" s="96"/>
    </row>
    <row r="31" spans="1:11" ht="14.25" customHeight="1" hidden="1">
      <c r="A31" s="125" t="str">
        <f>+'Week 1'!A31</f>
        <v>Sysco</v>
      </c>
      <c r="B31" s="162"/>
      <c r="C31" s="162"/>
      <c r="D31" s="162"/>
      <c r="E31" s="162"/>
      <c r="F31" s="162"/>
      <c r="G31" s="162"/>
      <c r="H31" s="162"/>
      <c r="I31" s="37">
        <f>SUM(B31:H31)</f>
        <v>0</v>
      </c>
      <c r="J31" s="310"/>
      <c r="K31" s="311"/>
    </row>
    <row r="32" spans="1:11" ht="15" hidden="1">
      <c r="A32" s="125" t="str">
        <f>+'Week 1'!A32</f>
        <v>Northeast</v>
      </c>
      <c r="B32" s="162"/>
      <c r="C32" s="162"/>
      <c r="D32" s="162"/>
      <c r="E32" s="162"/>
      <c r="F32" s="162"/>
      <c r="G32" s="162"/>
      <c r="H32" s="162"/>
      <c r="I32" s="37">
        <f>SUM(B32:H32)</f>
        <v>0</v>
      </c>
      <c r="J32" s="310"/>
      <c r="K32" s="311"/>
    </row>
    <row r="33" spans="1:11" ht="15" hidden="1">
      <c r="A33" s="125" t="str">
        <f>+'Week 1'!A33</f>
        <v> </v>
      </c>
      <c r="B33" s="162"/>
      <c r="C33" s="162"/>
      <c r="D33" s="162"/>
      <c r="E33" s="162"/>
      <c r="F33" s="162"/>
      <c r="G33" s="162"/>
      <c r="H33" s="162"/>
      <c r="I33" s="37">
        <f>SUM(B33:H33)</f>
        <v>0</v>
      </c>
      <c r="J33" s="310"/>
      <c r="K33" s="311"/>
    </row>
    <row r="34" spans="1:11" ht="15" hidden="1">
      <c r="A34" s="88" t="s">
        <v>37</v>
      </c>
      <c r="B34" s="293">
        <f aca="true" t="shared" si="12" ref="B34:I34">SUM(B31:B33)</f>
        <v>0</v>
      </c>
      <c r="C34" s="293">
        <f t="shared" si="12"/>
        <v>0</v>
      </c>
      <c r="D34" s="293">
        <f t="shared" si="12"/>
        <v>0</v>
      </c>
      <c r="E34" s="293">
        <f t="shared" si="12"/>
        <v>0</v>
      </c>
      <c r="F34" s="293">
        <f t="shared" si="12"/>
        <v>0</v>
      </c>
      <c r="G34" s="293">
        <f t="shared" si="12"/>
        <v>0</v>
      </c>
      <c r="H34" s="293">
        <f t="shared" si="12"/>
        <v>0</v>
      </c>
      <c r="I34" s="116">
        <f t="shared" si="12"/>
        <v>0</v>
      </c>
      <c r="J34" s="312"/>
      <c r="K34" s="313"/>
    </row>
    <row r="35" spans="1:11" ht="15">
      <c r="A35" s="43" t="s">
        <v>44</v>
      </c>
      <c r="J35" s="52"/>
      <c r="K35" s="49"/>
    </row>
    <row r="36" spans="1:11" ht="15">
      <c r="A36" s="123" t="s">
        <v>19</v>
      </c>
      <c r="B36" s="30" t="s">
        <v>2</v>
      </c>
      <c r="C36" s="29" t="s">
        <v>3</v>
      </c>
      <c r="D36" s="29" t="s">
        <v>4</v>
      </c>
      <c r="E36" s="29" t="s">
        <v>5</v>
      </c>
      <c r="F36" s="29" t="s">
        <v>6</v>
      </c>
      <c r="G36" s="29" t="s">
        <v>7</v>
      </c>
      <c r="H36" s="31" t="s">
        <v>8</v>
      </c>
      <c r="I36" s="29" t="s">
        <v>9</v>
      </c>
      <c r="J36" s="75" t="s">
        <v>17</v>
      </c>
      <c r="K36" s="74" t="s">
        <v>18</v>
      </c>
    </row>
    <row r="37" spans="1:11" ht="15">
      <c r="A37" s="125" t="str">
        <f>+'Week 1'!A37</f>
        <v>Altamira</v>
      </c>
      <c r="B37" s="162"/>
      <c r="C37" s="162"/>
      <c r="D37" s="162"/>
      <c r="E37" s="162"/>
      <c r="F37" s="162"/>
      <c r="G37" s="162"/>
      <c r="H37" s="162"/>
      <c r="I37" s="37">
        <f aca="true" t="shared" si="13" ref="I37:I56">SUM(B37:H37)</f>
        <v>0</v>
      </c>
      <c r="J37" s="77"/>
      <c r="K37" s="78"/>
    </row>
    <row r="38" spans="1:11" ht="15">
      <c r="A38" s="125" t="str">
        <f>+'Week 1'!A38</f>
        <v>Beverage</v>
      </c>
      <c r="B38" s="162"/>
      <c r="C38" s="162"/>
      <c r="D38" s="162"/>
      <c r="E38" s="162"/>
      <c r="F38" s="162"/>
      <c r="G38" s="162"/>
      <c r="H38" s="162"/>
      <c r="I38" s="37">
        <f t="shared" si="13"/>
        <v>0</v>
      </c>
      <c r="J38" s="77"/>
      <c r="K38" s="78"/>
    </row>
    <row r="39" spans="1:11" ht="15" customHeight="1">
      <c r="A39" s="125" t="str">
        <f>+'Week 1'!A39</f>
        <v>fresh guys</v>
      </c>
      <c r="B39" s="162"/>
      <c r="C39" s="162"/>
      <c r="D39" s="162"/>
      <c r="E39" s="162"/>
      <c r="F39" s="162"/>
      <c r="G39" s="162"/>
      <c r="H39" s="162"/>
      <c r="I39" s="37">
        <f t="shared" si="13"/>
        <v>0</v>
      </c>
      <c r="J39" s="306"/>
      <c r="K39" s="307"/>
    </row>
    <row r="40" spans="1:11" ht="15">
      <c r="A40" s="125" t="str">
        <f>+'Week 1'!A40</f>
        <v>hunt and gather</v>
      </c>
      <c r="B40" s="162"/>
      <c r="C40" s="162"/>
      <c r="D40" s="162"/>
      <c r="E40" s="162"/>
      <c r="F40" s="162"/>
      <c r="G40" s="162"/>
      <c r="H40" s="162"/>
      <c r="I40" s="37">
        <f t="shared" si="13"/>
        <v>0</v>
      </c>
      <c r="J40" s="306"/>
      <c r="K40" s="307"/>
    </row>
    <row r="41" spans="1:11" ht="15">
      <c r="A41" s="125" t="str">
        <f>+'Week 1'!A41</f>
        <v>italco</v>
      </c>
      <c r="B41" s="162"/>
      <c r="C41" s="162"/>
      <c r="D41" s="162"/>
      <c r="E41" s="162"/>
      <c r="F41" s="162"/>
      <c r="G41" s="162"/>
      <c r="H41" s="162"/>
      <c r="I41" s="37">
        <f t="shared" si="13"/>
        <v>0</v>
      </c>
      <c r="J41" s="306"/>
      <c r="K41" s="307"/>
    </row>
    <row r="42" spans="1:11" ht="15">
      <c r="A42" s="125" t="str">
        <f>+'Week 1'!A42</f>
        <v>Meadow Gold</v>
      </c>
      <c r="B42" s="162"/>
      <c r="C42" s="162"/>
      <c r="D42" s="162"/>
      <c r="E42" s="162"/>
      <c r="F42" s="162"/>
      <c r="G42" s="162"/>
      <c r="H42" s="162"/>
      <c r="I42" s="37">
        <f t="shared" si="13"/>
        <v>0</v>
      </c>
      <c r="J42" s="306"/>
      <c r="K42" s="307"/>
    </row>
    <row r="43" spans="1:11" ht="15">
      <c r="A43" s="125" t="str">
        <f>+'Week 1'!A43</f>
        <v>Northeast</v>
      </c>
      <c r="B43" s="162"/>
      <c r="C43" s="162"/>
      <c r="D43" s="162"/>
      <c r="E43" s="162"/>
      <c r="F43" s="162"/>
      <c r="G43" s="162"/>
      <c r="H43" s="162"/>
      <c r="I43" s="37">
        <f t="shared" si="13"/>
        <v>0</v>
      </c>
      <c r="J43" s="306"/>
      <c r="K43" s="307"/>
    </row>
    <row r="44" spans="1:11" ht="15" customHeight="1">
      <c r="A44" s="125" t="str">
        <f>+'Week 1'!A44</f>
        <v>Shamrock</v>
      </c>
      <c r="B44" s="162"/>
      <c r="C44" s="162"/>
      <c r="D44" s="162"/>
      <c r="E44" s="162"/>
      <c r="F44" s="162"/>
      <c r="G44" s="162"/>
      <c r="H44" s="162"/>
      <c r="I44" s="37">
        <f t="shared" si="13"/>
        <v>0</v>
      </c>
      <c r="J44" s="306"/>
      <c r="K44" s="307"/>
    </row>
    <row r="45" spans="1:11" ht="15" customHeight="1">
      <c r="A45" s="125" t="str">
        <f>+'Week 1'!A45</f>
        <v>tenderbelly</v>
      </c>
      <c r="B45" s="162"/>
      <c r="C45" s="162"/>
      <c r="D45" s="162"/>
      <c r="E45" s="162"/>
      <c r="F45" s="162"/>
      <c r="G45" s="162"/>
      <c r="H45" s="162"/>
      <c r="I45" s="37">
        <f t="shared" si="13"/>
        <v>0</v>
      </c>
      <c r="J45" s="306"/>
      <c r="K45" s="307"/>
    </row>
    <row r="46" spans="1:11" ht="15" customHeight="1">
      <c r="A46" s="125" t="str">
        <f>+'Week 1'!A46</f>
        <v>tonalis </v>
      </c>
      <c r="B46" s="162"/>
      <c r="C46" s="162"/>
      <c r="D46" s="162"/>
      <c r="E46" s="162"/>
      <c r="F46" s="162"/>
      <c r="G46" s="162"/>
      <c r="H46" s="162"/>
      <c r="I46" s="37">
        <f t="shared" si="13"/>
        <v>0</v>
      </c>
      <c r="J46" s="306"/>
      <c r="K46" s="307"/>
    </row>
    <row r="47" spans="1:11" s="10" customFormat="1" ht="15" customHeight="1">
      <c r="A47" s="125" t="str">
        <f>+'Week 1'!A47</f>
        <v> </v>
      </c>
      <c r="B47" s="162"/>
      <c r="C47" s="162"/>
      <c r="D47" s="162"/>
      <c r="E47" s="162"/>
      <c r="F47" s="162"/>
      <c r="G47" s="162"/>
      <c r="H47" s="162"/>
      <c r="I47" s="37">
        <f t="shared" si="13"/>
        <v>0</v>
      </c>
      <c r="J47" s="306"/>
      <c r="K47" s="307"/>
    </row>
    <row r="48" spans="1:11" s="10" customFormat="1" ht="15" customHeight="1">
      <c r="A48" s="125" t="str">
        <f>+'Week 1'!A48</f>
        <v> </v>
      </c>
      <c r="B48" s="162"/>
      <c r="C48" s="162"/>
      <c r="D48" s="162"/>
      <c r="E48" s="162"/>
      <c r="F48" s="162"/>
      <c r="G48" s="162"/>
      <c r="H48" s="162"/>
      <c r="I48" s="37">
        <f>SUM(B48:H48)</f>
        <v>0</v>
      </c>
      <c r="J48" s="306"/>
      <c r="K48" s="307"/>
    </row>
    <row r="49" spans="1:11" s="10" customFormat="1" ht="15" customHeight="1">
      <c r="A49" s="125" t="str">
        <f>+'Week 1'!A49</f>
        <v> </v>
      </c>
      <c r="B49" s="162"/>
      <c r="C49" s="162"/>
      <c r="D49" s="162"/>
      <c r="E49" s="162"/>
      <c r="F49" s="162"/>
      <c r="G49" s="162"/>
      <c r="H49" s="162"/>
      <c r="I49" s="37">
        <f>SUM(B49:H49)</f>
        <v>0</v>
      </c>
      <c r="J49" s="306"/>
      <c r="K49" s="307"/>
    </row>
    <row r="50" spans="1:11" s="10" customFormat="1" ht="15" customHeight="1">
      <c r="A50" s="125" t="str">
        <f>+'Week 1'!A50</f>
        <v> </v>
      </c>
      <c r="B50" s="162"/>
      <c r="C50" s="162"/>
      <c r="D50" s="162"/>
      <c r="E50" s="162"/>
      <c r="F50" s="162"/>
      <c r="G50" s="162"/>
      <c r="H50" s="162"/>
      <c r="I50" s="37">
        <f t="shared" si="13"/>
        <v>0</v>
      </c>
      <c r="J50" s="89"/>
      <c r="K50" s="184"/>
    </row>
    <row r="51" spans="1:11" s="10" customFormat="1" ht="15" customHeight="1">
      <c r="A51" s="125" t="str">
        <f>+'Week 1'!A51</f>
        <v> </v>
      </c>
      <c r="B51" s="162"/>
      <c r="C51" s="162"/>
      <c r="D51" s="162"/>
      <c r="E51" s="162"/>
      <c r="F51" s="162"/>
      <c r="G51" s="162"/>
      <c r="H51" s="162"/>
      <c r="I51" s="37">
        <f t="shared" si="13"/>
        <v>0</v>
      </c>
      <c r="J51" s="89"/>
      <c r="K51" s="184"/>
    </row>
    <row r="52" spans="1:11" s="10" customFormat="1" ht="15" customHeight="1">
      <c r="A52" s="125" t="str">
        <f>+'Week 1'!A52</f>
        <v> </v>
      </c>
      <c r="B52" s="162"/>
      <c r="C52" s="162"/>
      <c r="D52" s="162"/>
      <c r="E52" s="162"/>
      <c r="F52" s="162"/>
      <c r="G52" s="162"/>
      <c r="H52" s="162"/>
      <c r="I52" s="37">
        <f t="shared" si="13"/>
        <v>0</v>
      </c>
      <c r="J52" s="89"/>
      <c r="K52" s="184"/>
    </row>
    <row r="53" spans="1:11" s="10" customFormat="1" ht="15" customHeight="1">
      <c r="A53" s="125" t="str">
        <f>+'Week 1'!A53</f>
        <v>Other</v>
      </c>
      <c r="B53" s="162"/>
      <c r="C53" s="162"/>
      <c r="D53" s="162"/>
      <c r="E53" s="162"/>
      <c r="F53" s="162"/>
      <c r="G53" s="162"/>
      <c r="H53" s="162"/>
      <c r="I53" s="37">
        <f t="shared" si="13"/>
        <v>0</v>
      </c>
      <c r="J53" s="77"/>
      <c r="K53" s="78"/>
    </row>
    <row r="54" spans="1:11" ht="15" customHeight="1">
      <c r="A54" s="125" t="s">
        <v>23</v>
      </c>
      <c r="B54" s="162"/>
      <c r="C54" s="162"/>
      <c r="D54" s="162"/>
      <c r="E54" s="162"/>
      <c r="F54" s="162"/>
      <c r="G54" s="162"/>
      <c r="H54" s="162"/>
      <c r="I54" s="37">
        <f t="shared" si="13"/>
        <v>0</v>
      </c>
      <c r="J54" s="77"/>
      <c r="K54" s="78"/>
    </row>
    <row r="55" spans="1:11" ht="15" customHeight="1" thickBot="1">
      <c r="A55" s="125" t="s">
        <v>21</v>
      </c>
      <c r="B55" s="162"/>
      <c r="C55" s="162"/>
      <c r="D55" s="162"/>
      <c r="E55" s="162"/>
      <c r="F55" s="162"/>
      <c r="G55" s="162"/>
      <c r="H55" s="162"/>
      <c r="I55" s="37">
        <f t="shared" si="13"/>
        <v>0</v>
      </c>
      <c r="J55" s="77"/>
      <c r="K55" s="78"/>
    </row>
    <row r="56" spans="1:11" ht="15.75" thickBot="1">
      <c r="A56" s="125"/>
      <c r="B56" s="61">
        <f>+B34</f>
        <v>0</v>
      </c>
      <c r="C56" s="61">
        <f aca="true" t="shared" si="14" ref="C56:H56">+C34</f>
        <v>0</v>
      </c>
      <c r="D56" s="61">
        <f t="shared" si="14"/>
        <v>0</v>
      </c>
      <c r="E56" s="61">
        <f t="shared" si="14"/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37">
        <f t="shared" si="13"/>
        <v>0</v>
      </c>
      <c r="J56" s="77"/>
      <c r="K56" s="79" t="s">
        <v>26</v>
      </c>
    </row>
    <row r="57" spans="1:11" ht="15">
      <c r="A57" s="36" t="s">
        <v>20</v>
      </c>
      <c r="B57" s="114">
        <f aca="true" t="shared" si="15" ref="B57:H57">SUM(B37:B56)</f>
        <v>0</v>
      </c>
      <c r="C57" s="114">
        <f t="shared" si="15"/>
        <v>0</v>
      </c>
      <c r="D57" s="114">
        <f t="shared" si="15"/>
        <v>0</v>
      </c>
      <c r="E57" s="114">
        <f t="shared" si="15"/>
        <v>0</v>
      </c>
      <c r="F57" s="114">
        <f t="shared" si="15"/>
        <v>0</v>
      </c>
      <c r="G57" s="114">
        <f t="shared" si="15"/>
        <v>0</v>
      </c>
      <c r="H57" s="114">
        <f t="shared" si="15"/>
        <v>0</v>
      </c>
      <c r="I57" s="115">
        <f>SUM(I37:I56)</f>
        <v>0</v>
      </c>
      <c r="J57" s="152">
        <f>+J58*J8</f>
        <v>0</v>
      </c>
      <c r="K57" s="160">
        <f>+J57-I57</f>
        <v>0</v>
      </c>
    </row>
    <row r="58" spans="1:11" ht="15.75" thickBot="1">
      <c r="A58" s="118"/>
      <c r="B58" s="117"/>
      <c r="C58" s="117"/>
      <c r="D58" s="117"/>
      <c r="E58" s="117"/>
      <c r="F58" s="117"/>
      <c r="G58" s="318" t="s">
        <v>45</v>
      </c>
      <c r="H58" s="319"/>
      <c r="I58" s="119">
        <f>IF(ISERROR(I57/I8),"",(I57/I8))</f>
      </c>
      <c r="J58" s="128">
        <f>+I2</f>
        <v>0</v>
      </c>
      <c r="K58" s="175" t="s">
        <v>26</v>
      </c>
    </row>
    <row r="59" spans="10:11" ht="15">
      <c r="J59" s="52"/>
      <c r="K59" s="49"/>
    </row>
    <row r="60" spans="1:11" ht="15">
      <c r="A60" s="12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2" t="s">
        <v>17</v>
      </c>
      <c r="K60" s="81" t="s">
        <v>18</v>
      </c>
    </row>
    <row r="61" spans="1:11" ht="15">
      <c r="A61" s="125" t="str">
        <f>+'Week 1'!A61</f>
        <v>altamira </v>
      </c>
      <c r="B61" s="162"/>
      <c r="C61" s="162"/>
      <c r="D61" s="162"/>
      <c r="E61" s="162"/>
      <c r="F61" s="162"/>
      <c r="G61" s="162"/>
      <c r="H61" s="162"/>
      <c r="I61" s="37">
        <f aca="true" t="shared" si="16" ref="I61:I69">SUM(B61:H61)</f>
        <v>0</v>
      </c>
      <c r="J61" s="77"/>
      <c r="K61" s="78"/>
    </row>
    <row r="62" spans="1:11" ht="15">
      <c r="A62" s="125" t="str">
        <f>+'Week 1'!A62</f>
        <v>beverage dist</v>
      </c>
      <c r="B62" s="162"/>
      <c r="C62" s="162"/>
      <c r="D62" s="162"/>
      <c r="E62" s="162"/>
      <c r="F62" s="162"/>
      <c r="G62" s="162"/>
      <c r="H62" s="162"/>
      <c r="I62" s="37">
        <f t="shared" si="16"/>
        <v>0</v>
      </c>
      <c r="J62" s="77"/>
      <c r="K62" s="78"/>
    </row>
    <row r="63" spans="1:11" ht="15">
      <c r="A63" s="125" t="str">
        <f>+'Week 1'!A63</f>
        <v>Brava</v>
      </c>
      <c r="B63" s="162"/>
      <c r="C63" s="162"/>
      <c r="D63" s="162"/>
      <c r="E63" s="162"/>
      <c r="F63" s="162"/>
      <c r="G63" s="162"/>
      <c r="H63" s="162"/>
      <c r="I63" s="37">
        <f t="shared" si="16"/>
        <v>0</v>
      </c>
      <c r="J63" s="77"/>
      <c r="K63" s="78"/>
    </row>
    <row r="64" spans="1:11" ht="15">
      <c r="A64" s="125" t="str">
        <f>+'Week 1'!A64</f>
        <v>Coors/Bud</v>
      </c>
      <c r="B64" s="162"/>
      <c r="C64" s="162"/>
      <c r="D64" s="162"/>
      <c r="E64" s="162"/>
      <c r="F64" s="162"/>
      <c r="G64" s="162"/>
      <c r="H64" s="162"/>
      <c r="I64" s="37">
        <f t="shared" si="16"/>
        <v>0</v>
      </c>
      <c r="J64" s="77"/>
      <c r="K64" s="78"/>
    </row>
    <row r="65" spans="1:11" ht="15">
      <c r="A65" s="125" t="str">
        <f>+'Week 1'!A65</f>
        <v>Classic</v>
      </c>
      <c r="B65" s="162"/>
      <c r="C65" s="162"/>
      <c r="D65" s="162"/>
      <c r="E65" s="162"/>
      <c r="F65" s="162"/>
      <c r="G65" s="162"/>
      <c r="H65" s="162"/>
      <c r="I65" s="37">
        <f t="shared" si="16"/>
        <v>0</v>
      </c>
      <c r="J65" s="77"/>
      <c r="K65" s="78"/>
    </row>
    <row r="66" spans="1:11" ht="15">
      <c r="A66" s="125" t="str">
        <f>+'Week 1'!A66</f>
        <v>coda</v>
      </c>
      <c r="B66" s="162"/>
      <c r="C66" s="162"/>
      <c r="D66" s="162"/>
      <c r="E66" s="162"/>
      <c r="F66" s="162"/>
      <c r="G66" s="162"/>
      <c r="H66" s="162"/>
      <c r="I66" s="37">
        <f t="shared" si="16"/>
        <v>0</v>
      </c>
      <c r="J66" s="77"/>
      <c r="K66" s="78"/>
    </row>
    <row r="67" spans="1:11" ht="15">
      <c r="A67" s="125" t="str">
        <f>+'Week 1'!A67</f>
        <v>cr goodman</v>
      </c>
      <c r="B67" s="162"/>
      <c r="C67" s="162"/>
      <c r="D67" s="162"/>
      <c r="E67" s="162"/>
      <c r="F67" s="162"/>
      <c r="G67" s="162"/>
      <c r="H67" s="162"/>
      <c r="I67" s="37">
        <f t="shared" si="16"/>
        <v>0</v>
      </c>
      <c r="J67" s="77"/>
      <c r="K67" s="78"/>
    </row>
    <row r="68" spans="1:11" ht="15">
      <c r="A68" s="125" t="str">
        <f>+'Week 1'!A68</f>
        <v>cs wine</v>
      </c>
      <c r="B68" s="162"/>
      <c r="C68" s="162"/>
      <c r="D68" s="162"/>
      <c r="E68" s="162"/>
      <c r="F68" s="162"/>
      <c r="G68" s="162"/>
      <c r="H68" s="162"/>
      <c r="I68" s="37">
        <f t="shared" si="16"/>
        <v>0</v>
      </c>
      <c r="J68" s="77"/>
      <c r="K68" s="78"/>
    </row>
    <row r="69" spans="1:11" ht="15">
      <c r="A69" s="125" t="str">
        <f>+'Week 1'!A69</f>
        <v>Denver Beer</v>
      </c>
      <c r="B69" s="162"/>
      <c r="C69" s="162"/>
      <c r="D69" s="162"/>
      <c r="E69" s="162"/>
      <c r="F69" s="162"/>
      <c r="G69" s="162"/>
      <c r="H69" s="162"/>
      <c r="I69" s="37">
        <f t="shared" si="16"/>
        <v>0</v>
      </c>
      <c r="J69" s="77"/>
      <c r="K69" s="78"/>
    </row>
    <row r="70" spans="1:11" ht="15">
      <c r="A70" s="125" t="str">
        <f>+'Week 1'!A70</f>
        <v>Elite</v>
      </c>
      <c r="B70" s="162"/>
      <c r="C70" s="162"/>
      <c r="D70" s="162"/>
      <c r="E70" s="162"/>
      <c r="F70" s="162"/>
      <c r="G70" s="162"/>
      <c r="H70" s="162"/>
      <c r="I70" s="37">
        <f aca="true" t="shared" si="17" ref="I70:I81">SUM(B70:H70)</f>
        <v>0</v>
      </c>
      <c r="J70" s="77"/>
      <c r="K70" s="78"/>
    </row>
    <row r="71" spans="1:11" ht="15">
      <c r="A71" s="125" t="str">
        <f>+'Week 1'!A71</f>
        <v>Estate Brands</v>
      </c>
      <c r="B71" s="162"/>
      <c r="C71" s="162"/>
      <c r="D71" s="162"/>
      <c r="E71" s="162"/>
      <c r="F71" s="162"/>
      <c r="G71" s="162"/>
      <c r="H71" s="162"/>
      <c r="I71" s="37">
        <f t="shared" si="17"/>
        <v>0</v>
      </c>
      <c r="J71" s="77"/>
      <c r="K71" s="78"/>
    </row>
    <row r="72" spans="1:11" ht="15">
      <c r="A72" s="125" t="str">
        <f>+'Week 1'!A72</f>
        <v>fresh guys</v>
      </c>
      <c r="B72" s="162"/>
      <c r="C72" s="162"/>
      <c r="D72" s="162"/>
      <c r="E72" s="162"/>
      <c r="F72" s="162"/>
      <c r="G72" s="162"/>
      <c r="H72" s="162"/>
      <c r="I72" s="37">
        <f t="shared" si="17"/>
        <v>0</v>
      </c>
      <c r="J72" s="77"/>
      <c r="K72" s="78"/>
    </row>
    <row r="73" spans="1:11" ht="15">
      <c r="A73" s="125" t="str">
        <f>+'Week 1'!A73</f>
        <v>natural wine</v>
      </c>
      <c r="B73" s="162"/>
      <c r="C73" s="162"/>
      <c r="D73" s="162"/>
      <c r="E73" s="162"/>
      <c r="F73" s="162"/>
      <c r="G73" s="162"/>
      <c r="H73" s="162"/>
      <c r="I73" s="37">
        <f t="shared" si="17"/>
        <v>0</v>
      </c>
      <c r="J73" s="77"/>
      <c r="K73" s="78"/>
    </row>
    <row r="74" spans="1:11" ht="15">
      <c r="A74" s="125" t="str">
        <f>+'Week 1'!A74</f>
        <v>Post</v>
      </c>
      <c r="B74" s="162"/>
      <c r="C74" s="162"/>
      <c r="D74" s="162"/>
      <c r="E74" s="162"/>
      <c r="F74" s="162"/>
      <c r="G74" s="162"/>
      <c r="H74" s="162"/>
      <c r="I74" s="37">
        <f t="shared" si="17"/>
        <v>0</v>
      </c>
      <c r="J74" s="77"/>
      <c r="K74" s="78"/>
    </row>
    <row r="75" spans="1:11" ht="15">
      <c r="A75" s="125" t="str">
        <f>+'Week 1'!A75</f>
        <v>Republic National</v>
      </c>
      <c r="B75" s="162"/>
      <c r="C75" s="162"/>
      <c r="D75" s="162"/>
      <c r="E75" s="162"/>
      <c r="F75" s="162"/>
      <c r="G75" s="162"/>
      <c r="H75" s="162"/>
      <c r="I75" s="37">
        <f t="shared" si="17"/>
        <v>0</v>
      </c>
      <c r="J75" s="77"/>
      <c r="K75" s="78"/>
    </row>
    <row r="76" spans="1:11" ht="15">
      <c r="A76" s="125" t="str">
        <f>+'Week 1'!A76</f>
        <v>Restaurant Source</v>
      </c>
      <c r="B76" s="162"/>
      <c r="C76" s="162"/>
      <c r="D76" s="162"/>
      <c r="E76" s="162"/>
      <c r="F76" s="162"/>
      <c r="G76" s="162"/>
      <c r="H76" s="162"/>
      <c r="I76" s="37">
        <f t="shared" si="17"/>
        <v>0</v>
      </c>
      <c r="J76" s="77"/>
      <c r="K76" s="78"/>
    </row>
    <row r="77" spans="1:11" ht="15">
      <c r="A77" s="125" t="str">
        <f>+'Week 1'!A77</f>
        <v>Shamrock</v>
      </c>
      <c r="B77" s="162"/>
      <c r="C77" s="162"/>
      <c r="D77" s="162"/>
      <c r="E77" s="162"/>
      <c r="F77" s="162"/>
      <c r="G77" s="162"/>
      <c r="H77" s="162"/>
      <c r="I77" s="37">
        <f>SUM(B77:H77)</f>
        <v>0</v>
      </c>
      <c r="J77" s="77"/>
      <c r="K77" s="78"/>
    </row>
    <row r="78" spans="1:11" ht="15">
      <c r="A78" s="125" t="str">
        <f>+'Week 1'!A78</f>
        <v>Southern</v>
      </c>
      <c r="B78" s="162"/>
      <c r="C78" s="162"/>
      <c r="D78" s="162"/>
      <c r="E78" s="162"/>
      <c r="F78" s="162"/>
      <c r="G78" s="162"/>
      <c r="H78" s="162"/>
      <c r="I78" s="37">
        <f>SUM(B78:H78)</f>
        <v>0</v>
      </c>
      <c r="J78" s="77"/>
      <c r="K78" s="78"/>
    </row>
    <row r="79" spans="1:11" ht="15">
      <c r="A79" s="125" t="str">
        <f>+'Week 1'!A79</f>
        <v>Synergy</v>
      </c>
      <c r="B79" s="162"/>
      <c r="C79" s="162"/>
      <c r="D79" s="162"/>
      <c r="E79" s="162"/>
      <c r="F79" s="162"/>
      <c r="G79" s="162"/>
      <c r="H79" s="162"/>
      <c r="I79" s="37">
        <f>SUM(B79:H79)</f>
        <v>0</v>
      </c>
      <c r="J79" s="77"/>
      <c r="K79" s="78"/>
    </row>
    <row r="80" spans="1:11" ht="15">
      <c r="A80" s="125" t="str">
        <f>+'Week 1'!A80</f>
        <v>Western Distributing</v>
      </c>
      <c r="B80" s="162"/>
      <c r="C80" s="162"/>
      <c r="D80" s="162"/>
      <c r="E80" s="162"/>
      <c r="F80" s="162"/>
      <c r="G80" s="162"/>
      <c r="H80" s="162"/>
      <c r="I80" s="37">
        <f t="shared" si="17"/>
        <v>0</v>
      </c>
      <c r="J80" s="77"/>
      <c r="K80" s="78"/>
    </row>
    <row r="81" spans="1:11" ht="15">
      <c r="A81" s="124" t="s">
        <v>23</v>
      </c>
      <c r="B81" s="162"/>
      <c r="C81" s="162"/>
      <c r="D81" s="162"/>
      <c r="E81" s="162"/>
      <c r="F81" s="162"/>
      <c r="G81" s="162"/>
      <c r="H81" s="162"/>
      <c r="I81" s="37">
        <f t="shared" si="17"/>
        <v>0</v>
      </c>
      <c r="J81" s="77"/>
      <c r="K81" s="78"/>
    </row>
    <row r="82" spans="1:11" ht="15.75" thickBot="1">
      <c r="A82" s="124" t="s">
        <v>21</v>
      </c>
      <c r="B82" s="162"/>
      <c r="C82" s="162"/>
      <c r="D82" s="162"/>
      <c r="E82" s="162"/>
      <c r="F82" s="162"/>
      <c r="G82" s="162"/>
      <c r="H82" s="162"/>
      <c r="I82" s="37">
        <f>SUM(B82:H82)</f>
        <v>0</v>
      </c>
      <c r="J82" s="77"/>
      <c r="K82" s="78"/>
    </row>
    <row r="83" spans="1:11" ht="15.75" thickBot="1">
      <c r="A83" s="124" t="s">
        <v>21</v>
      </c>
      <c r="B83" s="162"/>
      <c r="C83" s="162"/>
      <c r="D83" s="162"/>
      <c r="E83" s="162"/>
      <c r="F83" s="162"/>
      <c r="G83" s="162"/>
      <c r="H83" s="162"/>
      <c r="I83" s="37">
        <f>SUM(B83:H83)</f>
        <v>0</v>
      </c>
      <c r="J83" s="77"/>
      <c r="K83" s="84" t="s">
        <v>26</v>
      </c>
    </row>
    <row r="84" spans="1:11" ht="15">
      <c r="A84" s="35" t="s">
        <v>25</v>
      </c>
      <c r="B84" s="120">
        <f aca="true" t="shared" si="18" ref="B84:I84">SUM(B61:B83)</f>
        <v>0</v>
      </c>
      <c r="C84" s="120">
        <f t="shared" si="18"/>
        <v>0</v>
      </c>
      <c r="D84" s="120">
        <f t="shared" si="18"/>
        <v>0</v>
      </c>
      <c r="E84" s="120">
        <f t="shared" si="18"/>
        <v>0</v>
      </c>
      <c r="F84" s="120">
        <f t="shared" si="18"/>
        <v>0</v>
      </c>
      <c r="G84" s="120">
        <f t="shared" si="18"/>
        <v>0</v>
      </c>
      <c r="H84" s="120">
        <f t="shared" si="18"/>
        <v>0</v>
      </c>
      <c r="I84" s="121">
        <f t="shared" si="18"/>
        <v>0</v>
      </c>
      <c r="J84" s="158">
        <f>+J9*J85</f>
        <v>0</v>
      </c>
      <c r="K84" s="161">
        <f>+J84-I84</f>
        <v>0</v>
      </c>
    </row>
    <row r="85" spans="1:11" ht="15.75" thickBot="1">
      <c r="A85" s="118"/>
      <c r="B85" s="117"/>
      <c r="C85" s="117"/>
      <c r="D85" s="117"/>
      <c r="E85" s="117"/>
      <c r="F85" s="117"/>
      <c r="G85" s="320" t="s">
        <v>46</v>
      </c>
      <c r="H85" s="321"/>
      <c r="I85" s="202">
        <f>IF(ISERROR(I84/I9),"",(I84/I9))</f>
      </c>
      <c r="J85" s="127">
        <f>+J2</f>
        <v>0</v>
      </c>
      <c r="K85" s="176" t="s">
        <v>26</v>
      </c>
    </row>
  </sheetData>
  <sheetProtection sheet="1" objects="1" scenarios="1" selectLockedCells="1"/>
  <mergeCells count="20">
    <mergeCell ref="J44:K44"/>
    <mergeCell ref="J45:K45"/>
    <mergeCell ref="J46:K46"/>
    <mergeCell ref="J47:K47"/>
    <mergeCell ref="G58:H58"/>
    <mergeCell ref="G85:H85"/>
    <mergeCell ref="J48:K48"/>
    <mergeCell ref="J49:K49"/>
    <mergeCell ref="J30:K34"/>
    <mergeCell ref="J39:K39"/>
    <mergeCell ref="J40:K40"/>
    <mergeCell ref="J41:K41"/>
    <mergeCell ref="J42:K42"/>
    <mergeCell ref="J43:K43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47">
      <selection activeCell="B61" sqref="B61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57421875" style="3" customWidth="1"/>
    <col min="11" max="11" width="9.7109375" style="2" customWidth="1"/>
    <col min="12" max="16384" width="8.8515625" style="2" customWidth="1"/>
  </cols>
  <sheetData>
    <row r="1" spans="1:10" s="4" customFormat="1" ht="18.75">
      <c r="A1" s="326" t="str">
        <f>+'Week 1'!A1:C1</f>
        <v>Restaurant Name</v>
      </c>
      <c r="B1" s="326"/>
      <c r="C1" s="326"/>
      <c r="D1" s="323" t="s">
        <v>51</v>
      </c>
      <c r="E1" s="325"/>
      <c r="F1" s="325"/>
      <c r="G1" s="325"/>
      <c r="H1" s="324"/>
      <c r="I1" s="323" t="s">
        <v>57</v>
      </c>
      <c r="J1" s="324"/>
    </row>
    <row r="2" spans="1:10" s="1" customFormat="1" ht="15">
      <c r="A2" s="1" t="s">
        <v>14</v>
      </c>
      <c r="B2" s="198">
        <f>+'Week 1'!B2+14</f>
        <v>42632</v>
      </c>
      <c r="D2" s="199">
        <f>+'Week 1'!D2</f>
        <v>0</v>
      </c>
      <c r="E2" s="200">
        <f>+'Week 1'!E2</f>
        <v>0</v>
      </c>
      <c r="F2" s="200">
        <f>+'Week 1'!F2</f>
        <v>0</v>
      </c>
      <c r="G2" s="200">
        <f>+'Week 1'!G2</f>
        <v>0</v>
      </c>
      <c r="H2" s="201">
        <f>+'Week 1'!H2</f>
        <v>0</v>
      </c>
      <c r="I2" s="199">
        <f>+'Week 1'!I2</f>
        <v>0</v>
      </c>
      <c r="J2" s="201">
        <f>+'Week 1'!J2</f>
        <v>0</v>
      </c>
    </row>
    <row r="3" spans="4:10" s="1" customFormat="1" ht="15">
      <c r="D3" s="178" t="s">
        <v>52</v>
      </c>
      <c r="E3" s="179" t="s">
        <v>53</v>
      </c>
      <c r="F3" s="179" t="s">
        <v>54</v>
      </c>
      <c r="G3" s="179" t="s">
        <v>55</v>
      </c>
      <c r="H3" s="180" t="s">
        <v>59</v>
      </c>
      <c r="I3" s="178" t="s">
        <v>56</v>
      </c>
      <c r="J3" s="180" t="s">
        <v>53</v>
      </c>
    </row>
    <row r="4" ht="14.25" customHeight="1">
      <c r="I4" s="47">
        <f>+IF(I5=1,"","&lt;--uh oh . . . Needs to be 100%")</f>
      </c>
    </row>
    <row r="5" spans="1:12" s="7" customFormat="1" ht="15.75">
      <c r="A5" s="5" t="s">
        <v>11</v>
      </c>
      <c r="B5" s="39">
        <v>0.102</v>
      </c>
      <c r="C5" s="39">
        <v>0.128</v>
      </c>
      <c r="D5" s="39">
        <v>0.134</v>
      </c>
      <c r="E5" s="39">
        <v>0.15</v>
      </c>
      <c r="F5" s="39">
        <v>0.188</v>
      </c>
      <c r="G5" s="39">
        <v>0.17</v>
      </c>
      <c r="H5" s="39">
        <v>0.128</v>
      </c>
      <c r="I5" s="6">
        <f>SUM(B5:H5)</f>
        <v>1</v>
      </c>
      <c r="J5" s="171" t="s">
        <v>58</v>
      </c>
      <c r="K5" s="46"/>
      <c r="L5" s="46"/>
    </row>
    <row r="6" spans="1:10" s="10" customFormat="1" ht="14.25" customHeight="1">
      <c r="A6" s="316" t="s">
        <v>10</v>
      </c>
      <c r="B6" s="8">
        <f>+B2</f>
        <v>42632</v>
      </c>
      <c r="C6" s="9">
        <f aca="true" t="shared" si="0" ref="C6:H6">+B6+1</f>
        <v>42633</v>
      </c>
      <c r="D6" s="9">
        <f t="shared" si="0"/>
        <v>42634</v>
      </c>
      <c r="E6" s="9">
        <f t="shared" si="0"/>
        <v>42635</v>
      </c>
      <c r="F6" s="9">
        <f t="shared" si="0"/>
        <v>42636</v>
      </c>
      <c r="G6" s="9">
        <f t="shared" si="0"/>
        <v>42637</v>
      </c>
      <c r="H6" s="9">
        <f t="shared" si="0"/>
        <v>42638</v>
      </c>
      <c r="I6" s="316" t="s">
        <v>50</v>
      </c>
      <c r="J6" s="314" t="s">
        <v>22</v>
      </c>
    </row>
    <row r="7" spans="1:10" s="10" customFormat="1" ht="15">
      <c r="A7" s="31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317"/>
      <c r="J7" s="315"/>
    </row>
    <row r="8" spans="1:10" s="10" customFormat="1" ht="15">
      <c r="A8" s="164" t="s">
        <v>48</v>
      </c>
      <c r="B8" s="185"/>
      <c r="C8" s="41"/>
      <c r="D8" s="41"/>
      <c r="E8" s="41"/>
      <c r="F8" s="41"/>
      <c r="G8" s="41"/>
      <c r="H8" s="186"/>
      <c r="I8" s="165">
        <f>SUM(B8:H8)</f>
        <v>0</v>
      </c>
      <c r="J8" s="166"/>
    </row>
    <row r="9" spans="1:10" s="10" customFormat="1" ht="15">
      <c r="A9" s="167" t="s">
        <v>49</v>
      </c>
      <c r="B9" s="187"/>
      <c r="C9" s="162"/>
      <c r="D9" s="162"/>
      <c r="E9" s="162"/>
      <c r="F9" s="162"/>
      <c r="G9" s="162"/>
      <c r="H9" s="188"/>
      <c r="I9" s="168">
        <f>SUM(B9:H9)</f>
        <v>0</v>
      </c>
      <c r="J9" s="44"/>
    </row>
    <row r="10" spans="1:10" s="10" customFormat="1" ht="15">
      <c r="A10" s="169" t="s">
        <v>27</v>
      </c>
      <c r="B10" s="189"/>
      <c r="C10" s="42"/>
      <c r="D10" s="42"/>
      <c r="E10" s="42"/>
      <c r="F10" s="42"/>
      <c r="G10" s="42"/>
      <c r="H10" s="190"/>
      <c r="I10" s="170">
        <f>SUM(B10:H10)</f>
        <v>0</v>
      </c>
      <c r="J10" s="44"/>
    </row>
    <row r="11" spans="1:10" s="10" customFormat="1" ht="19.5" customHeight="1">
      <c r="A11" s="16" t="s">
        <v>13</v>
      </c>
      <c r="B11" s="105">
        <f aca="true" t="shared" si="1" ref="B11:J11">+B9+B8+B10</f>
        <v>0</v>
      </c>
      <c r="C11" s="105">
        <f t="shared" si="1"/>
        <v>0</v>
      </c>
      <c r="D11" s="105">
        <f t="shared" si="1"/>
        <v>0</v>
      </c>
      <c r="E11" s="105">
        <f t="shared" si="1"/>
        <v>0</v>
      </c>
      <c r="F11" s="105">
        <f t="shared" si="1"/>
        <v>0</v>
      </c>
      <c r="G11" s="105">
        <f t="shared" si="1"/>
        <v>0</v>
      </c>
      <c r="H11" s="105">
        <f t="shared" si="1"/>
        <v>0</v>
      </c>
      <c r="I11" s="106">
        <f t="shared" si="1"/>
        <v>0</v>
      </c>
      <c r="J11" s="38">
        <f t="shared" si="1"/>
        <v>0</v>
      </c>
    </row>
    <row r="12" spans="1:10" ht="15.75" thickBot="1">
      <c r="A12" s="14" t="s">
        <v>0</v>
      </c>
      <c r="B12" s="99">
        <f aca="true" t="shared" si="2" ref="B12:H12">+$J$11*B5</f>
        <v>0</v>
      </c>
      <c r="C12" s="99">
        <f t="shared" si="2"/>
        <v>0</v>
      </c>
      <c r="D12" s="99">
        <f t="shared" si="2"/>
        <v>0</v>
      </c>
      <c r="E12" s="99">
        <f t="shared" si="2"/>
        <v>0</v>
      </c>
      <c r="F12" s="99">
        <f t="shared" si="2"/>
        <v>0</v>
      </c>
      <c r="G12" s="99">
        <f t="shared" si="2"/>
        <v>0</v>
      </c>
      <c r="H12" s="99">
        <f t="shared" si="2"/>
        <v>0</v>
      </c>
      <c r="I12" s="107">
        <f>+SUMIF(B11:H11,"&gt;0",B12:H12)</f>
        <v>0</v>
      </c>
      <c r="J12" s="37"/>
    </row>
    <row r="13" spans="1:10" s="18" customFormat="1" ht="15.75" thickBot="1">
      <c r="A13" s="17" t="s">
        <v>12</v>
      </c>
      <c r="B13" s="100">
        <f aca="true" t="shared" si="3" ref="B13:I13">+B11-B12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  <c r="H13" s="100">
        <f t="shared" si="3"/>
        <v>0</v>
      </c>
      <c r="I13" s="108">
        <f t="shared" si="3"/>
        <v>0</v>
      </c>
      <c r="J13" s="45" t="s">
        <v>26</v>
      </c>
    </row>
    <row r="14" ht="19.5" customHeight="1">
      <c r="A14" s="43" t="s">
        <v>43</v>
      </c>
    </row>
    <row r="15" spans="1:11" ht="1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50</v>
      </c>
      <c r="J15" s="191" t="s">
        <v>17</v>
      </c>
      <c r="K15" s="20" t="s">
        <v>18</v>
      </c>
    </row>
    <row r="16" spans="1:11" ht="15">
      <c r="A16" s="14" t="s">
        <v>38</v>
      </c>
      <c r="B16" s="61">
        <f>+$I16/7</f>
        <v>0</v>
      </c>
      <c r="C16" s="61">
        <f aca="true" t="shared" si="4" ref="C16:H18">+$I16/7</f>
        <v>0</v>
      </c>
      <c r="D16" s="61">
        <f t="shared" si="4"/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172"/>
      <c r="J16" s="192">
        <f>+I16</f>
        <v>0</v>
      </c>
      <c r="K16" s="109"/>
    </row>
    <row r="17" spans="1:11" ht="15">
      <c r="A17" s="14" t="s">
        <v>34</v>
      </c>
      <c r="B17" s="61">
        <f>+$I17/7</f>
        <v>0</v>
      </c>
      <c r="C17" s="61">
        <f t="shared" si="4"/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172"/>
      <c r="J17" s="107">
        <f>+I17</f>
        <v>0</v>
      </c>
      <c r="K17" s="109"/>
    </row>
    <row r="18" spans="1:11" ht="15">
      <c r="A18" s="22" t="s">
        <v>35</v>
      </c>
      <c r="B18" s="97">
        <f>+$I18/7</f>
        <v>0</v>
      </c>
      <c r="C18" s="97">
        <f t="shared" si="4"/>
        <v>0</v>
      </c>
      <c r="D18" s="97">
        <f t="shared" si="4"/>
        <v>0</v>
      </c>
      <c r="E18" s="97">
        <f t="shared" si="4"/>
        <v>0</v>
      </c>
      <c r="F18" s="97">
        <f t="shared" si="4"/>
        <v>0</v>
      </c>
      <c r="G18" s="97">
        <f t="shared" si="4"/>
        <v>0</v>
      </c>
      <c r="H18" s="97">
        <f t="shared" si="4"/>
        <v>0</v>
      </c>
      <c r="I18" s="173"/>
      <c r="J18" s="193">
        <f>+I18</f>
        <v>0</v>
      </c>
      <c r="K18" s="110"/>
    </row>
    <row r="19" spans="1:11" ht="15">
      <c r="A19" s="23" t="s">
        <v>30</v>
      </c>
      <c r="B19" s="300"/>
      <c r="C19" s="300"/>
      <c r="D19" s="300"/>
      <c r="E19" s="300"/>
      <c r="F19" s="300"/>
      <c r="G19" s="300"/>
      <c r="H19" s="301"/>
      <c r="I19" s="24">
        <f>SUM(B19:H19)</f>
        <v>0</v>
      </c>
      <c r="J19" s="194">
        <f>+J11*J24</f>
        <v>0</v>
      </c>
      <c r="K19" s="111">
        <f>+J19-I19</f>
        <v>0</v>
      </c>
    </row>
    <row r="20" spans="1:11" ht="15">
      <c r="A20" s="14" t="s">
        <v>31</v>
      </c>
      <c r="B20" s="302"/>
      <c r="C20" s="302"/>
      <c r="D20" s="302"/>
      <c r="E20" s="302"/>
      <c r="F20" s="302"/>
      <c r="G20" s="302"/>
      <c r="H20" s="303"/>
      <c r="I20" s="37">
        <f>SUM(B20:H20)</f>
        <v>0</v>
      </c>
      <c r="J20" s="195">
        <f>+J9*J25-I17</f>
        <v>0</v>
      </c>
      <c r="K20" s="109">
        <f>+J20-I20</f>
        <v>0</v>
      </c>
    </row>
    <row r="21" spans="1:11" ht="15">
      <c r="A21" s="14" t="s">
        <v>32</v>
      </c>
      <c r="B21" s="302"/>
      <c r="C21" s="302"/>
      <c r="D21" s="302"/>
      <c r="E21" s="302"/>
      <c r="F21" s="302"/>
      <c r="G21" s="302"/>
      <c r="H21" s="303"/>
      <c r="I21" s="37">
        <f>SUM(B21:H21)</f>
        <v>0</v>
      </c>
      <c r="J21" s="195">
        <f>+J8*J26-I18</f>
        <v>0</v>
      </c>
      <c r="K21" s="109">
        <f>+J21-I21</f>
        <v>0</v>
      </c>
    </row>
    <row r="22" spans="1:11" ht="15.75" thickBot="1">
      <c r="A22" s="22" t="s">
        <v>33</v>
      </c>
      <c r="B22" s="304"/>
      <c r="C22" s="304"/>
      <c r="D22" s="304"/>
      <c r="E22" s="304"/>
      <c r="F22" s="304"/>
      <c r="G22" s="304"/>
      <c r="H22" s="305"/>
      <c r="I22" s="25">
        <f>SUM(B22:H22)</f>
        <v>0</v>
      </c>
      <c r="J22" s="196">
        <f>+J11*J27-I16</f>
        <v>0</v>
      </c>
      <c r="K22" s="110">
        <f>+J22-I22</f>
        <v>0</v>
      </c>
    </row>
    <row r="23" spans="1:11" s="10" customFormat="1" ht="19.5" customHeight="1">
      <c r="A23" s="32" t="s">
        <v>1</v>
      </c>
      <c r="B23" s="33">
        <f aca="true" t="shared" si="5" ref="B23:J23">SUM(B16:B22)</f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4">
        <f t="shared" si="5"/>
        <v>0</v>
      </c>
      <c r="J23" s="112">
        <f t="shared" si="5"/>
        <v>0</v>
      </c>
      <c r="K23" s="113">
        <f>SUM(K19:K22)</f>
        <v>0</v>
      </c>
    </row>
    <row r="24" spans="1:11" ht="15">
      <c r="A24" s="14" t="s">
        <v>39</v>
      </c>
      <c r="B24" s="101">
        <f>IF(ISERROR(B19/B11),"",B19/B11)</f>
      </c>
      <c r="C24" s="101">
        <f aca="true" t="shared" si="6" ref="C24:I24">IF(ISERROR(C19/C11),"",C19/C11)</f>
      </c>
      <c r="D24" s="101">
        <f t="shared" si="6"/>
      </c>
      <c r="E24" s="101">
        <f t="shared" si="6"/>
      </c>
      <c r="F24" s="101">
        <f t="shared" si="6"/>
      </c>
      <c r="G24" s="101">
        <f t="shared" si="6"/>
      </c>
      <c r="H24" s="101">
        <f t="shared" si="6"/>
      </c>
      <c r="I24" s="102">
        <f t="shared" si="6"/>
      </c>
      <c r="J24" s="86">
        <f>+D2</f>
        <v>0</v>
      </c>
      <c r="K24" s="71"/>
    </row>
    <row r="25" spans="1:11" ht="15">
      <c r="A25" s="14" t="s">
        <v>40</v>
      </c>
      <c r="B25" s="101">
        <f aca="true" t="shared" si="7" ref="B25:I25">IF(ISERROR((B20+B17)/B9),"",((B20+B17)/B9))</f>
      </c>
      <c r="C25" s="101">
        <f t="shared" si="7"/>
      </c>
      <c r="D25" s="101">
        <f t="shared" si="7"/>
      </c>
      <c r="E25" s="101">
        <f t="shared" si="7"/>
      </c>
      <c r="F25" s="101">
        <f t="shared" si="7"/>
      </c>
      <c r="G25" s="101">
        <f t="shared" si="7"/>
      </c>
      <c r="H25" s="101">
        <f t="shared" si="7"/>
      </c>
      <c r="I25" s="102">
        <f t="shared" si="7"/>
      </c>
      <c r="J25" s="86">
        <f>+E2</f>
        <v>0</v>
      </c>
      <c r="K25" s="71"/>
    </row>
    <row r="26" spans="1:11" ht="15">
      <c r="A26" s="14" t="s">
        <v>41</v>
      </c>
      <c r="B26" s="101">
        <f aca="true" t="shared" si="8" ref="B26:I26">IF(ISERROR((B21+B18)/B8),"",((B21+B18)/B8))</f>
      </c>
      <c r="C26" s="101">
        <f t="shared" si="8"/>
      </c>
      <c r="D26" s="101">
        <f t="shared" si="8"/>
      </c>
      <c r="E26" s="101">
        <f t="shared" si="8"/>
      </c>
      <c r="F26" s="101">
        <f t="shared" si="8"/>
      </c>
      <c r="G26" s="101">
        <f t="shared" si="8"/>
      </c>
      <c r="H26" s="101">
        <f t="shared" si="8"/>
      </c>
      <c r="I26" s="102">
        <f t="shared" si="8"/>
      </c>
      <c r="J26" s="86">
        <f>+F2</f>
        <v>0</v>
      </c>
      <c r="K26" s="72" t="s">
        <v>26</v>
      </c>
    </row>
    <row r="27" spans="1:11" ht="15">
      <c r="A27" s="14" t="s">
        <v>42</v>
      </c>
      <c r="B27" s="101">
        <f>IF(ISERROR((B16+B22)/B11),"",((B16+B22)/B11))</f>
      </c>
      <c r="C27" s="101">
        <f aca="true" t="shared" si="9" ref="C27:I27">IF(ISERROR((C16+C22)/C11),"",((C16+C22)/C11))</f>
      </c>
      <c r="D27" s="101">
        <f t="shared" si="9"/>
      </c>
      <c r="E27" s="101">
        <f t="shared" si="9"/>
      </c>
      <c r="F27" s="101">
        <f t="shared" si="9"/>
      </c>
      <c r="G27" s="101">
        <f t="shared" si="9"/>
      </c>
      <c r="H27" s="101">
        <f t="shared" si="9"/>
      </c>
      <c r="I27" s="102">
        <f t="shared" si="9"/>
      </c>
      <c r="J27" s="86">
        <f>+G2</f>
        <v>0</v>
      </c>
      <c r="K27" s="72"/>
    </row>
    <row r="28" spans="1:11" ht="19.5" customHeight="1" thickBot="1">
      <c r="A28" s="87" t="s">
        <v>16</v>
      </c>
      <c r="B28" s="103">
        <f>IF(ISERROR(B23/B11),"",(B23/B11))</f>
      </c>
      <c r="C28" s="103">
        <f aca="true" t="shared" si="10" ref="C28:I28">IF(ISERROR(C23/C11),"",(C23/C11))</f>
      </c>
      <c r="D28" s="103">
        <f t="shared" si="10"/>
      </c>
      <c r="E28" s="103">
        <f t="shared" si="10"/>
      </c>
      <c r="F28" s="103">
        <f t="shared" si="10"/>
      </c>
      <c r="G28" s="103">
        <f t="shared" si="10"/>
      </c>
      <c r="H28" s="103">
        <f t="shared" si="10"/>
      </c>
      <c r="I28" s="104">
        <f t="shared" si="10"/>
      </c>
      <c r="J28" s="174">
        <f>+H2</f>
        <v>0</v>
      </c>
      <c r="K28" s="73">
        <f>IF(ISERROR(J28-I28),"",(J28-I28))</f>
      </c>
    </row>
    <row r="29" spans="1:11" s="92" customFormat="1" ht="15" customHeight="1">
      <c r="A29" s="91"/>
      <c r="B29" s="90"/>
      <c r="C29" s="90"/>
      <c r="D29" s="90"/>
      <c r="E29" s="90"/>
      <c r="F29" s="90"/>
      <c r="G29" s="90"/>
      <c r="H29" s="90"/>
      <c r="I29" s="90"/>
      <c r="J29" s="129"/>
      <c r="K29" s="148"/>
    </row>
    <row r="30" spans="1:15" ht="15" customHeight="1" hidden="1">
      <c r="A30" s="151" t="s">
        <v>36</v>
      </c>
      <c r="B30" s="94" t="str">
        <f>B36</f>
        <v>Mon</v>
      </c>
      <c r="C30" s="94" t="str">
        <f aca="true" t="shared" si="11" ref="C30:H30">C36</f>
        <v>Tue</v>
      </c>
      <c r="D30" s="94" t="str">
        <f t="shared" si="11"/>
        <v>Wed</v>
      </c>
      <c r="E30" s="94" t="str">
        <f t="shared" si="11"/>
        <v>Thu</v>
      </c>
      <c r="F30" s="94" t="str">
        <f t="shared" si="11"/>
        <v>Fri</v>
      </c>
      <c r="G30" s="94" t="str">
        <f t="shared" si="11"/>
        <v>Sat</v>
      </c>
      <c r="H30" s="94" t="str">
        <f t="shared" si="11"/>
        <v>Sun</v>
      </c>
      <c r="I30" s="95" t="s">
        <v>9</v>
      </c>
      <c r="J30" s="308" t="s">
        <v>90</v>
      </c>
      <c r="K30" s="309"/>
      <c r="L30" s="96"/>
      <c r="M30" s="96"/>
      <c r="N30" s="96"/>
      <c r="O30" s="96"/>
    </row>
    <row r="31" spans="1:11" ht="14.25" customHeight="1" hidden="1">
      <c r="A31" s="125" t="str">
        <f>+'Week 1'!A31</f>
        <v>Sysco</v>
      </c>
      <c r="B31" s="162"/>
      <c r="C31" s="162"/>
      <c r="D31" s="162"/>
      <c r="E31" s="162"/>
      <c r="F31" s="162"/>
      <c r="G31" s="162"/>
      <c r="H31" s="162"/>
      <c r="I31" s="37">
        <f>SUM(B31:H31)</f>
        <v>0</v>
      </c>
      <c r="J31" s="310"/>
      <c r="K31" s="311"/>
    </row>
    <row r="32" spans="1:11" ht="15" hidden="1">
      <c r="A32" s="125" t="str">
        <f>+'Week 1'!A32</f>
        <v>Northeast</v>
      </c>
      <c r="B32" s="162"/>
      <c r="C32" s="291"/>
      <c r="D32" s="162"/>
      <c r="E32" s="162"/>
      <c r="F32" s="162"/>
      <c r="G32" s="162"/>
      <c r="H32" s="162"/>
      <c r="I32" s="37">
        <f>SUM(B32:H32)</f>
        <v>0</v>
      </c>
      <c r="J32" s="310"/>
      <c r="K32" s="311"/>
    </row>
    <row r="33" spans="1:11" ht="15" hidden="1">
      <c r="A33" s="125" t="str">
        <f>+'Week 1'!A33</f>
        <v> </v>
      </c>
      <c r="B33" s="162"/>
      <c r="C33" s="162"/>
      <c r="D33" s="162"/>
      <c r="E33" s="162"/>
      <c r="F33" s="162"/>
      <c r="G33" s="162"/>
      <c r="H33" s="162"/>
      <c r="I33" s="37">
        <f>SUM(B33:H33)</f>
        <v>0</v>
      </c>
      <c r="J33" s="310"/>
      <c r="K33" s="311"/>
    </row>
    <row r="34" spans="1:11" ht="15" hidden="1">
      <c r="A34" s="88" t="s">
        <v>37</v>
      </c>
      <c r="B34" s="293">
        <f aca="true" t="shared" si="12" ref="B34:I34">SUM(B31:B33)</f>
        <v>0</v>
      </c>
      <c r="C34" s="293">
        <f t="shared" si="12"/>
        <v>0</v>
      </c>
      <c r="D34" s="293">
        <f t="shared" si="12"/>
        <v>0</v>
      </c>
      <c r="E34" s="293">
        <f t="shared" si="12"/>
        <v>0</v>
      </c>
      <c r="F34" s="293">
        <f t="shared" si="12"/>
        <v>0</v>
      </c>
      <c r="G34" s="293">
        <f t="shared" si="12"/>
        <v>0</v>
      </c>
      <c r="H34" s="293">
        <f t="shared" si="12"/>
        <v>0</v>
      </c>
      <c r="I34" s="116">
        <f t="shared" si="12"/>
        <v>0</v>
      </c>
      <c r="J34" s="312"/>
      <c r="K34" s="313"/>
    </row>
    <row r="35" spans="1:11" ht="15">
      <c r="A35" s="43" t="s">
        <v>44</v>
      </c>
      <c r="J35" s="52"/>
      <c r="K35" s="49"/>
    </row>
    <row r="36" spans="1:11" ht="15">
      <c r="A36" s="123" t="s">
        <v>19</v>
      </c>
      <c r="B36" s="30" t="s">
        <v>2</v>
      </c>
      <c r="C36" s="29" t="s">
        <v>3</v>
      </c>
      <c r="D36" s="29" t="s">
        <v>4</v>
      </c>
      <c r="E36" s="29" t="s">
        <v>5</v>
      </c>
      <c r="F36" s="29" t="s">
        <v>6</v>
      </c>
      <c r="G36" s="29" t="s">
        <v>7</v>
      </c>
      <c r="H36" s="31" t="s">
        <v>8</v>
      </c>
      <c r="I36" s="29" t="s">
        <v>9</v>
      </c>
      <c r="J36" s="75" t="s">
        <v>17</v>
      </c>
      <c r="K36" s="74" t="s">
        <v>18</v>
      </c>
    </row>
    <row r="37" spans="1:11" ht="15">
      <c r="A37" s="125" t="str">
        <f>+'Week 1'!A37</f>
        <v>Altamira</v>
      </c>
      <c r="B37" s="162"/>
      <c r="C37" s="162"/>
      <c r="D37" s="162"/>
      <c r="E37" s="162"/>
      <c r="F37" s="162"/>
      <c r="G37" s="162"/>
      <c r="H37" s="162"/>
      <c r="I37" s="37">
        <f aca="true" t="shared" si="13" ref="I37:I56">SUM(B37:H37)</f>
        <v>0</v>
      </c>
      <c r="J37" s="77"/>
      <c r="K37" s="78"/>
    </row>
    <row r="38" spans="1:11" ht="15">
      <c r="A38" s="125" t="str">
        <f>+'Week 1'!A38</f>
        <v>Beverage</v>
      </c>
      <c r="B38" s="162"/>
      <c r="C38" s="162"/>
      <c r="D38" s="162"/>
      <c r="E38" s="162"/>
      <c r="F38" s="162"/>
      <c r="G38" s="162"/>
      <c r="H38" s="162"/>
      <c r="I38" s="37">
        <f t="shared" si="13"/>
        <v>0</v>
      </c>
      <c r="J38" s="77"/>
      <c r="K38" s="78"/>
    </row>
    <row r="39" spans="1:11" ht="15" customHeight="1">
      <c r="A39" s="125" t="str">
        <f>+'Week 1'!A39</f>
        <v>fresh guys</v>
      </c>
      <c r="B39" s="162"/>
      <c r="C39" s="162"/>
      <c r="D39" s="162"/>
      <c r="E39" s="162"/>
      <c r="F39" s="162"/>
      <c r="G39" s="162"/>
      <c r="H39" s="162"/>
      <c r="I39" s="37">
        <f t="shared" si="13"/>
        <v>0</v>
      </c>
      <c r="J39" s="306"/>
      <c r="K39" s="307"/>
    </row>
    <row r="40" spans="1:11" ht="15">
      <c r="A40" s="125" t="str">
        <f>+'Week 1'!A40</f>
        <v>hunt and gather</v>
      </c>
      <c r="B40" s="162"/>
      <c r="C40" s="162"/>
      <c r="D40" s="162"/>
      <c r="E40" s="162"/>
      <c r="F40" s="162"/>
      <c r="G40" s="162"/>
      <c r="H40" s="162"/>
      <c r="I40" s="37">
        <f t="shared" si="13"/>
        <v>0</v>
      </c>
      <c r="J40" s="306"/>
      <c r="K40" s="307"/>
    </row>
    <row r="41" spans="1:11" ht="15">
      <c r="A41" s="125" t="str">
        <f>+'Week 1'!A41</f>
        <v>italco</v>
      </c>
      <c r="B41" s="162"/>
      <c r="C41" s="162"/>
      <c r="D41" s="162"/>
      <c r="E41" s="162"/>
      <c r="F41" s="162"/>
      <c r="G41" s="162"/>
      <c r="H41" s="162"/>
      <c r="I41" s="37">
        <f t="shared" si="13"/>
        <v>0</v>
      </c>
      <c r="J41" s="306"/>
      <c r="K41" s="307"/>
    </row>
    <row r="42" spans="1:11" ht="15">
      <c r="A42" s="125" t="str">
        <f>+'Week 1'!A42</f>
        <v>Meadow Gold</v>
      </c>
      <c r="B42" s="162"/>
      <c r="C42" s="162"/>
      <c r="D42" s="162"/>
      <c r="E42" s="162"/>
      <c r="F42" s="162"/>
      <c r="G42" s="162"/>
      <c r="H42" s="162"/>
      <c r="I42" s="37">
        <f t="shared" si="13"/>
        <v>0</v>
      </c>
      <c r="J42" s="306"/>
      <c r="K42" s="307"/>
    </row>
    <row r="43" spans="1:11" ht="15">
      <c r="A43" s="125" t="str">
        <f>+'Week 1'!A43</f>
        <v>Northeast</v>
      </c>
      <c r="B43" s="162"/>
      <c r="C43" s="162"/>
      <c r="D43" s="162"/>
      <c r="E43" s="162"/>
      <c r="F43" s="162"/>
      <c r="G43" s="162"/>
      <c r="H43" s="162"/>
      <c r="I43" s="37">
        <f t="shared" si="13"/>
        <v>0</v>
      </c>
      <c r="J43" s="306"/>
      <c r="K43" s="307"/>
    </row>
    <row r="44" spans="1:11" ht="15" customHeight="1">
      <c r="A44" s="125" t="str">
        <f>+'Week 1'!A44</f>
        <v>Shamrock</v>
      </c>
      <c r="B44" s="162"/>
      <c r="C44" s="162"/>
      <c r="D44" s="162"/>
      <c r="E44" s="162"/>
      <c r="F44" s="162"/>
      <c r="G44" s="162"/>
      <c r="H44" s="162"/>
      <c r="I44" s="37">
        <f t="shared" si="13"/>
        <v>0</v>
      </c>
      <c r="J44" s="306"/>
      <c r="K44" s="307"/>
    </row>
    <row r="45" spans="1:11" ht="15" customHeight="1">
      <c r="A45" s="125" t="str">
        <f>+'Week 1'!A45</f>
        <v>tenderbelly</v>
      </c>
      <c r="B45" s="162"/>
      <c r="C45" s="162"/>
      <c r="D45" s="162"/>
      <c r="E45" s="162"/>
      <c r="F45" s="162"/>
      <c r="G45" s="162"/>
      <c r="H45" s="162"/>
      <c r="I45" s="37">
        <f t="shared" si="13"/>
        <v>0</v>
      </c>
      <c r="J45" s="306"/>
      <c r="K45" s="307"/>
    </row>
    <row r="46" spans="1:11" ht="15" customHeight="1">
      <c r="A46" s="125" t="str">
        <f>+'Week 1'!A46</f>
        <v>tonalis </v>
      </c>
      <c r="B46" s="162"/>
      <c r="C46" s="162"/>
      <c r="D46" s="162"/>
      <c r="E46" s="162"/>
      <c r="F46" s="162"/>
      <c r="G46" s="162"/>
      <c r="H46" s="162"/>
      <c r="I46" s="37">
        <f t="shared" si="13"/>
        <v>0</v>
      </c>
      <c r="J46" s="306"/>
      <c r="K46" s="307"/>
    </row>
    <row r="47" spans="1:11" s="10" customFormat="1" ht="15" customHeight="1">
      <c r="A47" s="125" t="str">
        <f>+'Week 1'!A47</f>
        <v> </v>
      </c>
      <c r="B47" s="162"/>
      <c r="C47" s="162"/>
      <c r="D47" s="162"/>
      <c r="E47" s="162"/>
      <c r="F47" s="162"/>
      <c r="G47" s="162"/>
      <c r="H47" s="162"/>
      <c r="I47" s="37">
        <f t="shared" si="13"/>
        <v>0</v>
      </c>
      <c r="J47" s="306"/>
      <c r="K47" s="307"/>
    </row>
    <row r="48" spans="1:11" s="10" customFormat="1" ht="15" customHeight="1">
      <c r="A48" s="125" t="str">
        <f>+'Week 1'!A48</f>
        <v> </v>
      </c>
      <c r="B48" s="162"/>
      <c r="C48" s="162"/>
      <c r="D48" s="162"/>
      <c r="E48" s="162"/>
      <c r="F48" s="162"/>
      <c r="G48" s="162"/>
      <c r="H48" s="162"/>
      <c r="I48" s="37">
        <f>SUM(B48:H48)</f>
        <v>0</v>
      </c>
      <c r="J48" s="306"/>
      <c r="K48" s="307"/>
    </row>
    <row r="49" spans="1:11" s="10" customFormat="1" ht="15" customHeight="1">
      <c r="A49" s="125" t="str">
        <f>+'Week 1'!A49</f>
        <v> </v>
      </c>
      <c r="B49" s="162"/>
      <c r="C49" s="162"/>
      <c r="D49" s="162"/>
      <c r="E49" s="162"/>
      <c r="F49" s="162"/>
      <c r="G49" s="162"/>
      <c r="H49" s="162"/>
      <c r="I49" s="37">
        <f>SUM(B49:H49)</f>
        <v>0</v>
      </c>
      <c r="J49" s="306"/>
      <c r="K49" s="307"/>
    </row>
    <row r="50" spans="1:11" s="10" customFormat="1" ht="15" customHeight="1">
      <c r="A50" s="125" t="str">
        <f>+'Week 1'!A50</f>
        <v> </v>
      </c>
      <c r="B50" s="162"/>
      <c r="C50" s="162"/>
      <c r="D50" s="162"/>
      <c r="E50" s="162"/>
      <c r="F50" s="162"/>
      <c r="G50" s="162"/>
      <c r="H50" s="162"/>
      <c r="I50" s="37">
        <f t="shared" si="13"/>
        <v>0</v>
      </c>
      <c r="J50" s="89"/>
      <c r="K50" s="184"/>
    </row>
    <row r="51" spans="1:11" s="10" customFormat="1" ht="15" customHeight="1">
      <c r="A51" s="125" t="str">
        <f>+'Week 1'!A51</f>
        <v> </v>
      </c>
      <c r="B51" s="162"/>
      <c r="C51" s="162"/>
      <c r="D51" s="162"/>
      <c r="E51" s="162"/>
      <c r="F51" s="162"/>
      <c r="G51" s="162"/>
      <c r="H51" s="162"/>
      <c r="I51" s="37">
        <f t="shared" si="13"/>
        <v>0</v>
      </c>
      <c r="J51" s="89"/>
      <c r="K51" s="184"/>
    </row>
    <row r="52" spans="1:11" s="10" customFormat="1" ht="15" customHeight="1">
      <c r="A52" s="125" t="str">
        <f>+'Week 1'!A52</f>
        <v> </v>
      </c>
      <c r="B52" s="162"/>
      <c r="C52" s="162"/>
      <c r="D52" s="162"/>
      <c r="E52" s="162"/>
      <c r="F52" s="162"/>
      <c r="G52" s="162"/>
      <c r="H52" s="162"/>
      <c r="I52" s="37">
        <f t="shared" si="13"/>
        <v>0</v>
      </c>
      <c r="J52" s="89"/>
      <c r="K52" s="184"/>
    </row>
    <row r="53" spans="1:11" s="10" customFormat="1" ht="15" customHeight="1">
      <c r="A53" s="125" t="str">
        <f>+'Week 1'!A53</f>
        <v>Other</v>
      </c>
      <c r="B53" s="162"/>
      <c r="C53" s="162"/>
      <c r="D53" s="162"/>
      <c r="E53" s="162"/>
      <c r="F53" s="162"/>
      <c r="G53" s="162"/>
      <c r="H53" s="162"/>
      <c r="I53" s="37">
        <f t="shared" si="13"/>
        <v>0</v>
      </c>
      <c r="J53" s="77"/>
      <c r="K53" s="78"/>
    </row>
    <row r="54" spans="1:11" ht="15" customHeight="1">
      <c r="A54" s="125" t="s">
        <v>23</v>
      </c>
      <c r="B54" s="162"/>
      <c r="C54" s="162"/>
      <c r="D54" s="162"/>
      <c r="E54" s="162"/>
      <c r="F54" s="162"/>
      <c r="G54" s="162"/>
      <c r="H54" s="162"/>
      <c r="I54" s="37">
        <f t="shared" si="13"/>
        <v>0</v>
      </c>
      <c r="J54" s="77"/>
      <c r="K54" s="78"/>
    </row>
    <row r="55" spans="1:11" ht="15" customHeight="1" thickBot="1">
      <c r="A55" s="125" t="s">
        <v>21</v>
      </c>
      <c r="B55" s="162"/>
      <c r="C55" s="162"/>
      <c r="D55" s="162"/>
      <c r="E55" s="162"/>
      <c r="F55" s="162"/>
      <c r="G55" s="162"/>
      <c r="H55" s="162"/>
      <c r="I55" s="37">
        <f t="shared" si="13"/>
        <v>0</v>
      </c>
      <c r="J55" s="77"/>
      <c r="K55" s="78"/>
    </row>
    <row r="56" spans="1:11" ht="15.75" thickBot="1">
      <c r="A56" s="125"/>
      <c r="B56" s="61">
        <f>+B34</f>
        <v>0</v>
      </c>
      <c r="C56" s="61">
        <f aca="true" t="shared" si="14" ref="C56:H56">+C34</f>
        <v>0</v>
      </c>
      <c r="D56" s="61">
        <f t="shared" si="14"/>
        <v>0</v>
      </c>
      <c r="E56" s="61">
        <f t="shared" si="14"/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37">
        <f t="shared" si="13"/>
        <v>0</v>
      </c>
      <c r="J56" s="77"/>
      <c r="K56" s="79" t="s">
        <v>26</v>
      </c>
    </row>
    <row r="57" spans="1:11" ht="15">
      <c r="A57" s="36" t="s">
        <v>20</v>
      </c>
      <c r="B57" s="114">
        <f aca="true" t="shared" si="15" ref="B57:H57">SUM(B37:B56)</f>
        <v>0</v>
      </c>
      <c r="C57" s="114">
        <f t="shared" si="15"/>
        <v>0</v>
      </c>
      <c r="D57" s="114">
        <f t="shared" si="15"/>
        <v>0</v>
      </c>
      <c r="E57" s="114">
        <f t="shared" si="15"/>
        <v>0</v>
      </c>
      <c r="F57" s="114">
        <f t="shared" si="15"/>
        <v>0</v>
      </c>
      <c r="G57" s="114">
        <f t="shared" si="15"/>
        <v>0</v>
      </c>
      <c r="H57" s="114">
        <f t="shared" si="15"/>
        <v>0</v>
      </c>
      <c r="I57" s="115">
        <f>SUM(I37:I56)</f>
        <v>0</v>
      </c>
      <c r="J57" s="152">
        <f>+J58*J8</f>
        <v>0</v>
      </c>
      <c r="K57" s="160">
        <f>+J57-I57</f>
        <v>0</v>
      </c>
    </row>
    <row r="58" spans="1:11" ht="15.75" thickBot="1">
      <c r="A58" s="118"/>
      <c r="B58" s="117"/>
      <c r="C58" s="117"/>
      <c r="D58" s="117"/>
      <c r="E58" s="117"/>
      <c r="F58" s="117"/>
      <c r="G58" s="318" t="s">
        <v>45</v>
      </c>
      <c r="H58" s="319"/>
      <c r="I58" s="119">
        <f>IF(ISERROR(I57/I8),"",(I57/I8))</f>
      </c>
      <c r="J58" s="128">
        <f>+I2</f>
        <v>0</v>
      </c>
      <c r="K58" s="175" t="s">
        <v>26</v>
      </c>
    </row>
    <row r="59" spans="10:11" ht="15">
      <c r="J59" s="52"/>
      <c r="K59" s="49"/>
    </row>
    <row r="60" spans="1:11" ht="15">
      <c r="A60" s="12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2" t="s">
        <v>17</v>
      </c>
      <c r="K60" s="81" t="s">
        <v>18</v>
      </c>
    </row>
    <row r="61" spans="1:11" ht="15">
      <c r="A61" s="125" t="str">
        <f>+'Week 1'!A61</f>
        <v>altamira </v>
      </c>
      <c r="B61" s="162"/>
      <c r="C61" s="162"/>
      <c r="D61" s="162"/>
      <c r="E61" s="162"/>
      <c r="F61" s="162"/>
      <c r="G61" s="162"/>
      <c r="H61" s="162"/>
      <c r="I61" s="37">
        <f aca="true" t="shared" si="16" ref="I61:I69">SUM(B61:H61)</f>
        <v>0</v>
      </c>
      <c r="J61" s="77"/>
      <c r="K61" s="78"/>
    </row>
    <row r="62" spans="1:11" ht="15">
      <c r="A62" s="125" t="str">
        <f>+'Week 1'!A62</f>
        <v>beverage dist</v>
      </c>
      <c r="B62" s="162"/>
      <c r="C62" s="162"/>
      <c r="D62" s="162"/>
      <c r="E62" s="162"/>
      <c r="F62" s="162"/>
      <c r="G62" s="162"/>
      <c r="H62" s="162"/>
      <c r="I62" s="37">
        <f t="shared" si="16"/>
        <v>0</v>
      </c>
      <c r="J62" s="77"/>
      <c r="K62" s="78"/>
    </row>
    <row r="63" spans="1:11" ht="15">
      <c r="A63" s="125" t="str">
        <f>+'Week 1'!A63</f>
        <v>Brava</v>
      </c>
      <c r="B63" s="162"/>
      <c r="C63" s="162"/>
      <c r="D63" s="162"/>
      <c r="E63" s="162"/>
      <c r="F63" s="162"/>
      <c r="G63" s="162"/>
      <c r="H63" s="162"/>
      <c r="I63" s="37">
        <f t="shared" si="16"/>
        <v>0</v>
      </c>
      <c r="J63" s="77"/>
      <c r="K63" s="78"/>
    </row>
    <row r="64" spans="1:11" ht="15">
      <c r="A64" s="125" t="str">
        <f>+'Week 1'!A64</f>
        <v>Coors/Bud</v>
      </c>
      <c r="B64" s="162"/>
      <c r="C64" s="162"/>
      <c r="D64" s="162"/>
      <c r="E64" s="162"/>
      <c r="F64" s="162"/>
      <c r="G64" s="162"/>
      <c r="H64" s="162"/>
      <c r="I64" s="37">
        <f t="shared" si="16"/>
        <v>0</v>
      </c>
      <c r="J64" s="77"/>
      <c r="K64" s="78"/>
    </row>
    <row r="65" spans="1:11" ht="15">
      <c r="A65" s="125" t="str">
        <f>+'Week 1'!A65</f>
        <v>Classic</v>
      </c>
      <c r="B65" s="162"/>
      <c r="C65" s="162"/>
      <c r="D65" s="162"/>
      <c r="E65" s="162"/>
      <c r="F65" s="162"/>
      <c r="G65" s="162"/>
      <c r="H65" s="162"/>
      <c r="I65" s="37">
        <f t="shared" si="16"/>
        <v>0</v>
      </c>
      <c r="J65" s="77"/>
      <c r="K65" s="78"/>
    </row>
    <row r="66" spans="1:11" ht="15">
      <c r="A66" s="125" t="str">
        <f>+'Week 1'!A66</f>
        <v>coda</v>
      </c>
      <c r="B66" s="162"/>
      <c r="C66" s="162"/>
      <c r="D66" s="162"/>
      <c r="E66" s="162"/>
      <c r="F66" s="162"/>
      <c r="G66" s="162"/>
      <c r="H66" s="162"/>
      <c r="I66" s="37">
        <f t="shared" si="16"/>
        <v>0</v>
      </c>
      <c r="J66" s="77"/>
      <c r="K66" s="78"/>
    </row>
    <row r="67" spans="1:11" ht="15">
      <c r="A67" s="125" t="str">
        <f>+'Week 1'!A67</f>
        <v>cr goodman</v>
      </c>
      <c r="B67" s="162"/>
      <c r="C67" s="162"/>
      <c r="D67" s="162"/>
      <c r="E67" s="162"/>
      <c r="F67" s="162"/>
      <c r="G67" s="162"/>
      <c r="H67" s="162"/>
      <c r="I67" s="37">
        <f t="shared" si="16"/>
        <v>0</v>
      </c>
      <c r="J67" s="77"/>
      <c r="K67" s="78"/>
    </row>
    <row r="68" spans="1:11" ht="15">
      <c r="A68" s="125" t="str">
        <f>+'Week 1'!A68</f>
        <v>cs wine</v>
      </c>
      <c r="B68" s="162"/>
      <c r="C68" s="162"/>
      <c r="D68" s="162"/>
      <c r="E68" s="162"/>
      <c r="F68" s="162"/>
      <c r="G68" s="162"/>
      <c r="H68" s="162"/>
      <c r="I68" s="37">
        <f t="shared" si="16"/>
        <v>0</v>
      </c>
      <c r="J68" s="77"/>
      <c r="K68" s="78"/>
    </row>
    <row r="69" spans="1:11" ht="15">
      <c r="A69" s="125" t="str">
        <f>+'Week 1'!A69</f>
        <v>Denver Beer</v>
      </c>
      <c r="B69" s="162"/>
      <c r="C69" s="162"/>
      <c r="D69" s="162"/>
      <c r="E69" s="162"/>
      <c r="F69" s="162"/>
      <c r="G69" s="162"/>
      <c r="H69" s="162"/>
      <c r="I69" s="37">
        <f t="shared" si="16"/>
        <v>0</v>
      </c>
      <c r="J69" s="77"/>
      <c r="K69" s="78"/>
    </row>
    <row r="70" spans="1:11" ht="15">
      <c r="A70" s="125" t="str">
        <f>+'Week 1'!A70</f>
        <v>Elite</v>
      </c>
      <c r="B70" s="162"/>
      <c r="C70" s="162"/>
      <c r="D70" s="162"/>
      <c r="E70" s="162"/>
      <c r="F70" s="162"/>
      <c r="G70" s="162"/>
      <c r="H70" s="162"/>
      <c r="I70" s="37">
        <f aca="true" t="shared" si="17" ref="I70:I81">SUM(B70:H70)</f>
        <v>0</v>
      </c>
      <c r="J70" s="77"/>
      <c r="K70" s="78"/>
    </row>
    <row r="71" spans="1:11" ht="15">
      <c r="A71" s="125" t="str">
        <f>+'Week 1'!A71</f>
        <v>Estate Brands</v>
      </c>
      <c r="B71" s="162"/>
      <c r="C71" s="162"/>
      <c r="D71" s="162"/>
      <c r="E71" s="162"/>
      <c r="F71" s="162"/>
      <c r="G71" s="162"/>
      <c r="H71" s="162"/>
      <c r="I71" s="37">
        <f t="shared" si="17"/>
        <v>0</v>
      </c>
      <c r="J71" s="77"/>
      <c r="K71" s="78"/>
    </row>
    <row r="72" spans="1:11" ht="15">
      <c r="A72" s="125" t="str">
        <f>+'Week 1'!A72</f>
        <v>fresh guys</v>
      </c>
      <c r="B72" s="162"/>
      <c r="C72" s="162"/>
      <c r="D72" s="162"/>
      <c r="E72" s="162"/>
      <c r="F72" s="162"/>
      <c r="G72" s="162"/>
      <c r="H72" s="162"/>
      <c r="I72" s="37">
        <f t="shared" si="17"/>
        <v>0</v>
      </c>
      <c r="J72" s="77"/>
      <c r="K72" s="78"/>
    </row>
    <row r="73" spans="1:11" ht="15">
      <c r="A73" s="125" t="str">
        <f>+'Week 1'!A73</f>
        <v>natural wine</v>
      </c>
      <c r="B73" s="162"/>
      <c r="C73" s="162"/>
      <c r="D73" s="162"/>
      <c r="E73" s="162"/>
      <c r="F73" s="162"/>
      <c r="G73" s="162"/>
      <c r="H73" s="162"/>
      <c r="I73" s="37">
        <f t="shared" si="17"/>
        <v>0</v>
      </c>
      <c r="J73" s="77"/>
      <c r="K73" s="78"/>
    </row>
    <row r="74" spans="1:11" ht="15">
      <c r="A74" s="125" t="str">
        <f>+'Week 1'!A74</f>
        <v>Post</v>
      </c>
      <c r="B74" s="162"/>
      <c r="C74" s="162"/>
      <c r="D74" s="162"/>
      <c r="E74" s="162"/>
      <c r="F74" s="162"/>
      <c r="G74" s="162"/>
      <c r="H74" s="162"/>
      <c r="I74" s="37">
        <f t="shared" si="17"/>
        <v>0</v>
      </c>
      <c r="J74" s="77"/>
      <c r="K74" s="78"/>
    </row>
    <row r="75" spans="1:11" ht="15">
      <c r="A75" s="125" t="str">
        <f>+'Week 1'!A75</f>
        <v>Republic National</v>
      </c>
      <c r="B75" s="162"/>
      <c r="C75" s="162"/>
      <c r="D75" s="162"/>
      <c r="E75" s="162"/>
      <c r="F75" s="162"/>
      <c r="G75" s="162"/>
      <c r="H75" s="162"/>
      <c r="I75" s="37">
        <f t="shared" si="17"/>
        <v>0</v>
      </c>
      <c r="J75" s="77"/>
      <c r="K75" s="78"/>
    </row>
    <row r="76" spans="1:11" ht="15">
      <c r="A76" s="125" t="str">
        <f>+'Week 1'!A76</f>
        <v>Restaurant Source</v>
      </c>
      <c r="B76" s="162"/>
      <c r="C76" s="162"/>
      <c r="D76" s="162"/>
      <c r="E76" s="162"/>
      <c r="F76" s="162"/>
      <c r="G76" s="162"/>
      <c r="H76" s="162"/>
      <c r="I76" s="37">
        <f t="shared" si="17"/>
        <v>0</v>
      </c>
      <c r="J76" s="77"/>
      <c r="K76" s="78"/>
    </row>
    <row r="77" spans="1:11" ht="15">
      <c r="A77" s="125" t="str">
        <f>+'Week 1'!A77</f>
        <v>Shamrock</v>
      </c>
      <c r="B77" s="162"/>
      <c r="C77" s="162"/>
      <c r="D77" s="162"/>
      <c r="E77" s="162"/>
      <c r="F77" s="162"/>
      <c r="G77" s="162"/>
      <c r="H77" s="162"/>
      <c r="I77" s="37">
        <f>SUM(B77:H77)</f>
        <v>0</v>
      </c>
      <c r="J77" s="77"/>
      <c r="K77" s="78"/>
    </row>
    <row r="78" spans="1:11" ht="15">
      <c r="A78" s="125" t="str">
        <f>+'Week 1'!A78</f>
        <v>Southern</v>
      </c>
      <c r="B78" s="162"/>
      <c r="C78" s="162"/>
      <c r="D78" s="162"/>
      <c r="E78" s="162"/>
      <c r="F78" s="162"/>
      <c r="G78" s="162"/>
      <c r="H78" s="162"/>
      <c r="I78" s="37">
        <f>SUM(B78:H78)</f>
        <v>0</v>
      </c>
      <c r="J78" s="77"/>
      <c r="K78" s="78"/>
    </row>
    <row r="79" spans="1:11" ht="15">
      <c r="A79" s="125" t="str">
        <f>+'Week 1'!A79</f>
        <v>Synergy</v>
      </c>
      <c r="B79" s="162"/>
      <c r="C79" s="162"/>
      <c r="D79" s="162"/>
      <c r="E79" s="162"/>
      <c r="F79" s="162"/>
      <c r="G79" s="162"/>
      <c r="H79" s="162"/>
      <c r="I79" s="37">
        <f>SUM(B79:H79)</f>
        <v>0</v>
      </c>
      <c r="J79" s="77"/>
      <c r="K79" s="78"/>
    </row>
    <row r="80" spans="1:11" ht="15">
      <c r="A80" s="125" t="str">
        <f>+'Week 1'!A80</f>
        <v>Western Distributing</v>
      </c>
      <c r="B80" s="162"/>
      <c r="C80" s="162"/>
      <c r="D80" s="162"/>
      <c r="E80" s="162"/>
      <c r="F80" s="162"/>
      <c r="G80" s="162"/>
      <c r="H80" s="162"/>
      <c r="I80" s="37">
        <f t="shared" si="17"/>
        <v>0</v>
      </c>
      <c r="J80" s="77"/>
      <c r="K80" s="78"/>
    </row>
    <row r="81" spans="1:11" ht="15">
      <c r="A81" s="124" t="s">
        <v>23</v>
      </c>
      <c r="B81" s="162"/>
      <c r="C81" s="162"/>
      <c r="D81" s="162"/>
      <c r="E81" s="162"/>
      <c r="F81" s="162"/>
      <c r="G81" s="162"/>
      <c r="H81" s="162"/>
      <c r="I81" s="37">
        <f t="shared" si="17"/>
        <v>0</v>
      </c>
      <c r="J81" s="77"/>
      <c r="K81" s="78"/>
    </row>
    <row r="82" spans="1:11" ht="15.75" thickBot="1">
      <c r="A82" s="124" t="s">
        <v>21</v>
      </c>
      <c r="B82" s="162"/>
      <c r="C82" s="162"/>
      <c r="D82" s="162"/>
      <c r="E82" s="162"/>
      <c r="F82" s="162"/>
      <c r="G82" s="162"/>
      <c r="H82" s="162"/>
      <c r="I82" s="37">
        <f>SUM(B82:H82)</f>
        <v>0</v>
      </c>
      <c r="J82" s="77"/>
      <c r="K82" s="78"/>
    </row>
    <row r="83" spans="1:11" ht="15.75" thickBot="1">
      <c r="A83" s="124" t="s">
        <v>21</v>
      </c>
      <c r="B83" s="162"/>
      <c r="C83" s="162"/>
      <c r="D83" s="162"/>
      <c r="E83" s="162"/>
      <c r="F83" s="162"/>
      <c r="G83" s="162"/>
      <c r="H83" s="162"/>
      <c r="I83" s="37">
        <f>SUM(B83:H83)</f>
        <v>0</v>
      </c>
      <c r="J83" s="77"/>
      <c r="K83" s="84" t="s">
        <v>26</v>
      </c>
    </row>
    <row r="84" spans="1:11" ht="15">
      <c r="A84" s="35" t="s">
        <v>25</v>
      </c>
      <c r="B84" s="120">
        <f aca="true" t="shared" si="18" ref="B84:I84">SUM(B61:B83)</f>
        <v>0</v>
      </c>
      <c r="C84" s="120">
        <f t="shared" si="18"/>
        <v>0</v>
      </c>
      <c r="D84" s="120">
        <f t="shared" si="18"/>
        <v>0</v>
      </c>
      <c r="E84" s="120">
        <f t="shared" si="18"/>
        <v>0</v>
      </c>
      <c r="F84" s="120">
        <f t="shared" si="18"/>
        <v>0</v>
      </c>
      <c r="G84" s="120">
        <f t="shared" si="18"/>
        <v>0</v>
      </c>
      <c r="H84" s="120">
        <f t="shared" si="18"/>
        <v>0</v>
      </c>
      <c r="I84" s="121">
        <f t="shared" si="18"/>
        <v>0</v>
      </c>
      <c r="J84" s="158">
        <f>+J9*J85</f>
        <v>0</v>
      </c>
      <c r="K84" s="161">
        <f>+J84-I84</f>
        <v>0</v>
      </c>
    </row>
    <row r="85" spans="1:11" ht="15.75" thickBot="1">
      <c r="A85" s="118"/>
      <c r="B85" s="117"/>
      <c r="C85" s="117"/>
      <c r="D85" s="117"/>
      <c r="E85" s="117"/>
      <c r="F85" s="117"/>
      <c r="G85" s="320" t="s">
        <v>46</v>
      </c>
      <c r="H85" s="321"/>
      <c r="I85" s="202">
        <f>IF(ISERROR(I84/I9),"",(I84/I9))</f>
      </c>
      <c r="J85" s="127">
        <f>+J2</f>
        <v>0</v>
      </c>
      <c r="K85" s="176" t="s">
        <v>26</v>
      </c>
    </row>
  </sheetData>
  <sheetProtection sheet="1" objects="1" scenarios="1" selectLockedCells="1"/>
  <mergeCells count="20">
    <mergeCell ref="J44:K44"/>
    <mergeCell ref="J45:K45"/>
    <mergeCell ref="J46:K46"/>
    <mergeCell ref="J47:K47"/>
    <mergeCell ref="G58:H58"/>
    <mergeCell ref="G85:H85"/>
    <mergeCell ref="J48:K48"/>
    <mergeCell ref="J49:K49"/>
    <mergeCell ref="J30:K34"/>
    <mergeCell ref="J39:K39"/>
    <mergeCell ref="J40:K40"/>
    <mergeCell ref="J41:K41"/>
    <mergeCell ref="J42:K42"/>
    <mergeCell ref="J43:K43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59">
      <selection activeCell="B61" sqref="B61"/>
    </sheetView>
  </sheetViews>
  <sheetFormatPr defaultColWidth="8.8515625" defaultRowHeight="15"/>
  <cols>
    <col min="1" max="1" width="18.00390625" style="2" customWidth="1"/>
    <col min="2" max="8" width="9.7109375" style="2" customWidth="1"/>
    <col min="9" max="9" width="11.421875" style="2" bestFit="1" customWidth="1"/>
    <col min="10" max="10" width="10.57421875" style="3" customWidth="1"/>
    <col min="11" max="11" width="9.7109375" style="2" customWidth="1"/>
    <col min="12" max="16384" width="8.8515625" style="2" customWidth="1"/>
  </cols>
  <sheetData>
    <row r="1" spans="1:10" s="4" customFormat="1" ht="18.75">
      <c r="A1" s="326" t="str">
        <f>+'Week 1'!A1:C1</f>
        <v>Restaurant Name</v>
      </c>
      <c r="B1" s="326"/>
      <c r="C1" s="326"/>
      <c r="D1" s="323" t="s">
        <v>51</v>
      </c>
      <c r="E1" s="325"/>
      <c r="F1" s="325"/>
      <c r="G1" s="325"/>
      <c r="H1" s="324"/>
      <c r="I1" s="323" t="s">
        <v>57</v>
      </c>
      <c r="J1" s="324"/>
    </row>
    <row r="2" spans="1:10" s="1" customFormat="1" ht="15">
      <c r="A2" s="1" t="s">
        <v>14</v>
      </c>
      <c r="B2" s="198">
        <f>+'Week 1'!B2+21</f>
        <v>42639</v>
      </c>
      <c r="D2" s="199">
        <f>+'Week 1'!D2</f>
        <v>0</v>
      </c>
      <c r="E2" s="200">
        <f>+'Week 1'!E2</f>
        <v>0</v>
      </c>
      <c r="F2" s="200">
        <f>+'Week 1'!F2</f>
        <v>0</v>
      </c>
      <c r="G2" s="200">
        <f>+'Week 1'!G2</f>
        <v>0</v>
      </c>
      <c r="H2" s="201">
        <f>+'Week 1'!H2</f>
        <v>0</v>
      </c>
      <c r="I2" s="199">
        <f>+'Week 1'!I2</f>
        <v>0</v>
      </c>
      <c r="J2" s="201">
        <f>+'Week 1'!J2</f>
        <v>0</v>
      </c>
    </row>
    <row r="3" spans="4:10" s="1" customFormat="1" ht="15">
      <c r="D3" s="178" t="s">
        <v>52</v>
      </c>
      <c r="E3" s="179" t="s">
        <v>53</v>
      </c>
      <c r="F3" s="179" t="s">
        <v>54</v>
      </c>
      <c r="G3" s="179" t="s">
        <v>55</v>
      </c>
      <c r="H3" s="180" t="s">
        <v>59</v>
      </c>
      <c r="I3" s="178" t="s">
        <v>56</v>
      </c>
      <c r="J3" s="180" t="s">
        <v>53</v>
      </c>
    </row>
    <row r="4" ht="14.25" customHeight="1">
      <c r="I4" s="47">
        <f>+IF(I5=1,"","&lt;--uh oh . . . Needs to be 100%")</f>
      </c>
    </row>
    <row r="5" spans="1:12" s="7" customFormat="1" ht="15.75">
      <c r="A5" s="5" t="s">
        <v>11</v>
      </c>
      <c r="B5" s="39">
        <v>0.1</v>
      </c>
      <c r="C5" s="39">
        <v>0.11</v>
      </c>
      <c r="D5" s="39">
        <v>0.11</v>
      </c>
      <c r="E5" s="39">
        <v>0.13</v>
      </c>
      <c r="F5" s="39">
        <v>0.25</v>
      </c>
      <c r="G5" s="39">
        <v>0.23</v>
      </c>
      <c r="H5" s="39">
        <v>0.07</v>
      </c>
      <c r="I5" s="6">
        <f>SUM(B5:H5)</f>
        <v>1</v>
      </c>
      <c r="J5" s="171" t="s">
        <v>58</v>
      </c>
      <c r="K5" s="46"/>
      <c r="L5" s="46"/>
    </row>
    <row r="6" spans="1:10" s="10" customFormat="1" ht="14.25" customHeight="1">
      <c r="A6" s="316" t="s">
        <v>10</v>
      </c>
      <c r="B6" s="8">
        <f>+B2</f>
        <v>42639</v>
      </c>
      <c r="C6" s="9">
        <f aca="true" t="shared" si="0" ref="C6:H6">+B6+1</f>
        <v>42640</v>
      </c>
      <c r="D6" s="9">
        <f t="shared" si="0"/>
        <v>42641</v>
      </c>
      <c r="E6" s="9">
        <f t="shared" si="0"/>
        <v>42642</v>
      </c>
      <c r="F6" s="9">
        <f t="shared" si="0"/>
        <v>42643</v>
      </c>
      <c r="G6" s="9">
        <f t="shared" si="0"/>
        <v>42644</v>
      </c>
      <c r="H6" s="9">
        <f t="shared" si="0"/>
        <v>42645</v>
      </c>
      <c r="I6" s="316" t="s">
        <v>50</v>
      </c>
      <c r="J6" s="314" t="s">
        <v>22</v>
      </c>
    </row>
    <row r="7" spans="1:10" s="10" customFormat="1" ht="15">
      <c r="A7" s="317"/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  <c r="I7" s="317"/>
      <c r="J7" s="315"/>
    </row>
    <row r="8" spans="1:10" s="10" customFormat="1" ht="15">
      <c r="A8" s="164" t="s">
        <v>48</v>
      </c>
      <c r="B8" s="185"/>
      <c r="C8" s="41"/>
      <c r="D8" s="41"/>
      <c r="E8" s="41"/>
      <c r="F8" s="41"/>
      <c r="G8" s="41"/>
      <c r="H8" s="186"/>
      <c r="I8" s="165">
        <f>SUM(B8:H8)</f>
        <v>0</v>
      </c>
      <c r="J8" s="166"/>
    </row>
    <row r="9" spans="1:10" s="10" customFormat="1" ht="15">
      <c r="A9" s="167" t="s">
        <v>49</v>
      </c>
      <c r="B9" s="187"/>
      <c r="C9" s="162"/>
      <c r="D9" s="162"/>
      <c r="E9" s="162"/>
      <c r="F9" s="162"/>
      <c r="G9" s="162"/>
      <c r="H9" s="188"/>
      <c r="I9" s="168">
        <f>SUM(B9:H9)</f>
        <v>0</v>
      </c>
      <c r="J9" s="44"/>
    </row>
    <row r="10" spans="1:10" s="10" customFormat="1" ht="15">
      <c r="A10" s="169" t="s">
        <v>27</v>
      </c>
      <c r="B10" s="189"/>
      <c r="C10" s="42"/>
      <c r="D10" s="42"/>
      <c r="E10" s="42"/>
      <c r="F10" s="42"/>
      <c r="G10" s="42"/>
      <c r="H10" s="190"/>
      <c r="I10" s="170">
        <f>SUM(B10:H10)</f>
        <v>0</v>
      </c>
      <c r="J10" s="44"/>
    </row>
    <row r="11" spans="1:10" s="10" customFormat="1" ht="19.5" customHeight="1">
      <c r="A11" s="16" t="s">
        <v>13</v>
      </c>
      <c r="B11" s="105">
        <f aca="true" t="shared" si="1" ref="B11:J11">+B9+B8+B10</f>
        <v>0</v>
      </c>
      <c r="C11" s="105">
        <f t="shared" si="1"/>
        <v>0</v>
      </c>
      <c r="D11" s="105">
        <f t="shared" si="1"/>
        <v>0</v>
      </c>
      <c r="E11" s="105">
        <f t="shared" si="1"/>
        <v>0</v>
      </c>
      <c r="F11" s="105">
        <f t="shared" si="1"/>
        <v>0</v>
      </c>
      <c r="G11" s="105">
        <f t="shared" si="1"/>
        <v>0</v>
      </c>
      <c r="H11" s="105">
        <f t="shared" si="1"/>
        <v>0</v>
      </c>
      <c r="I11" s="106">
        <f t="shared" si="1"/>
        <v>0</v>
      </c>
      <c r="J11" s="38">
        <f t="shared" si="1"/>
        <v>0</v>
      </c>
    </row>
    <row r="12" spans="1:10" ht="15.75" thickBot="1">
      <c r="A12" s="14" t="s">
        <v>0</v>
      </c>
      <c r="B12" s="99">
        <f aca="true" t="shared" si="2" ref="B12:H12">+$J$11*B5</f>
        <v>0</v>
      </c>
      <c r="C12" s="99">
        <f t="shared" si="2"/>
        <v>0</v>
      </c>
      <c r="D12" s="99">
        <f t="shared" si="2"/>
        <v>0</v>
      </c>
      <c r="E12" s="99">
        <f t="shared" si="2"/>
        <v>0</v>
      </c>
      <c r="F12" s="99">
        <f t="shared" si="2"/>
        <v>0</v>
      </c>
      <c r="G12" s="99">
        <f t="shared" si="2"/>
        <v>0</v>
      </c>
      <c r="H12" s="99">
        <f t="shared" si="2"/>
        <v>0</v>
      </c>
      <c r="I12" s="107">
        <f>+SUMIF(B11:H11,"&gt;0",B12:H12)</f>
        <v>0</v>
      </c>
      <c r="J12" s="37"/>
    </row>
    <row r="13" spans="1:10" s="18" customFormat="1" ht="15.75" thickBot="1">
      <c r="A13" s="17" t="s">
        <v>12</v>
      </c>
      <c r="B13" s="100">
        <f aca="true" t="shared" si="3" ref="B13:I13">+B11-B12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  <c r="H13" s="100">
        <f t="shared" si="3"/>
        <v>0</v>
      </c>
      <c r="I13" s="108">
        <f t="shared" si="3"/>
        <v>0</v>
      </c>
      <c r="J13" s="45" t="s">
        <v>26</v>
      </c>
    </row>
    <row r="14" ht="19.5" customHeight="1">
      <c r="A14" s="43" t="s">
        <v>43</v>
      </c>
    </row>
    <row r="15" spans="1:11" ht="15">
      <c r="A15" s="20" t="s">
        <v>15</v>
      </c>
      <c r="B15" s="19" t="s">
        <v>2</v>
      </c>
      <c r="C15" s="20" t="s">
        <v>3</v>
      </c>
      <c r="D15" s="20" t="s">
        <v>4</v>
      </c>
      <c r="E15" s="20" t="s">
        <v>5</v>
      </c>
      <c r="F15" s="20" t="s">
        <v>6</v>
      </c>
      <c r="G15" s="20" t="s">
        <v>7</v>
      </c>
      <c r="H15" s="21" t="s">
        <v>8</v>
      </c>
      <c r="I15" s="20" t="s">
        <v>50</v>
      </c>
      <c r="J15" s="191" t="s">
        <v>17</v>
      </c>
      <c r="K15" s="20" t="s">
        <v>18</v>
      </c>
    </row>
    <row r="16" spans="1:11" ht="15">
      <c r="A16" s="14" t="s">
        <v>38</v>
      </c>
      <c r="B16" s="61">
        <f>+$I16/7</f>
        <v>0</v>
      </c>
      <c r="C16" s="61">
        <f aca="true" t="shared" si="4" ref="C16:H18">+$I16/7</f>
        <v>0</v>
      </c>
      <c r="D16" s="61">
        <f t="shared" si="4"/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172"/>
      <c r="J16" s="192">
        <f>+I16</f>
        <v>0</v>
      </c>
      <c r="K16" s="109"/>
    </row>
    <row r="17" spans="1:11" ht="15">
      <c r="A17" s="14" t="s">
        <v>34</v>
      </c>
      <c r="B17" s="61">
        <f>+$I17/7</f>
        <v>0</v>
      </c>
      <c r="C17" s="61">
        <f t="shared" si="4"/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172"/>
      <c r="J17" s="107">
        <f>+I17</f>
        <v>0</v>
      </c>
      <c r="K17" s="109"/>
    </row>
    <row r="18" spans="1:11" ht="15">
      <c r="A18" s="22" t="s">
        <v>35</v>
      </c>
      <c r="B18" s="97">
        <f>+$I18/7</f>
        <v>0</v>
      </c>
      <c r="C18" s="97">
        <f t="shared" si="4"/>
        <v>0</v>
      </c>
      <c r="D18" s="97">
        <f t="shared" si="4"/>
        <v>0</v>
      </c>
      <c r="E18" s="97">
        <f t="shared" si="4"/>
        <v>0</v>
      </c>
      <c r="F18" s="97">
        <f t="shared" si="4"/>
        <v>0</v>
      </c>
      <c r="G18" s="97">
        <f t="shared" si="4"/>
        <v>0</v>
      </c>
      <c r="H18" s="97">
        <f t="shared" si="4"/>
        <v>0</v>
      </c>
      <c r="I18" s="173"/>
      <c r="J18" s="193">
        <f>+I18</f>
        <v>0</v>
      </c>
      <c r="K18" s="110"/>
    </row>
    <row r="19" spans="1:11" ht="15">
      <c r="A19" s="23" t="s">
        <v>30</v>
      </c>
      <c r="B19" s="41"/>
      <c r="C19" s="41"/>
      <c r="D19" s="41"/>
      <c r="E19" s="41"/>
      <c r="F19" s="41"/>
      <c r="G19" s="41"/>
      <c r="H19" s="41"/>
      <c r="I19" s="24">
        <f>SUM(B19:H19)</f>
        <v>0</v>
      </c>
      <c r="J19" s="194">
        <f>+J11*J24</f>
        <v>0</v>
      </c>
      <c r="K19" s="111">
        <f>+J19-I19</f>
        <v>0</v>
      </c>
    </row>
    <row r="20" spans="1:11" ht="15">
      <c r="A20" s="14" t="s">
        <v>31</v>
      </c>
      <c r="B20" s="162"/>
      <c r="C20" s="162"/>
      <c r="D20" s="162"/>
      <c r="E20" s="162"/>
      <c r="F20" s="162"/>
      <c r="G20" s="162"/>
      <c r="H20" s="162"/>
      <c r="I20" s="37">
        <f>SUM(B20:H20)</f>
        <v>0</v>
      </c>
      <c r="J20" s="195">
        <f>+J9*J25-I17</f>
        <v>0</v>
      </c>
      <c r="K20" s="109">
        <f>+J20-I20</f>
        <v>0</v>
      </c>
    </row>
    <row r="21" spans="1:11" ht="15">
      <c r="A21" s="14" t="s">
        <v>32</v>
      </c>
      <c r="B21" s="162"/>
      <c r="C21" s="162"/>
      <c r="D21" s="162"/>
      <c r="E21" s="162"/>
      <c r="F21" s="162"/>
      <c r="G21" s="162"/>
      <c r="H21" s="162"/>
      <c r="I21" s="37">
        <f>SUM(B21:H21)</f>
        <v>0</v>
      </c>
      <c r="J21" s="195">
        <f>+J8*J26-I18</f>
        <v>0</v>
      </c>
      <c r="K21" s="109">
        <f>+J21-I21</f>
        <v>0</v>
      </c>
    </row>
    <row r="22" spans="1:11" ht="15.75" thickBot="1">
      <c r="A22" s="22" t="s">
        <v>33</v>
      </c>
      <c r="B22" s="42"/>
      <c r="C22" s="42"/>
      <c r="D22" s="42"/>
      <c r="E22" s="42"/>
      <c r="F22" s="42"/>
      <c r="G22" s="42"/>
      <c r="H22" s="42"/>
      <c r="I22" s="25">
        <f>SUM(B22:H22)</f>
        <v>0</v>
      </c>
      <c r="J22" s="196">
        <f>+J11*J27-I16</f>
        <v>0</v>
      </c>
      <c r="K22" s="110">
        <f>+J22-I22</f>
        <v>0</v>
      </c>
    </row>
    <row r="23" spans="1:11" s="10" customFormat="1" ht="19.5" customHeight="1">
      <c r="A23" s="32" t="s">
        <v>1</v>
      </c>
      <c r="B23" s="33">
        <f aca="true" t="shared" si="5" ref="B23:J23">SUM(B16:B22)</f>
        <v>0</v>
      </c>
      <c r="C23" s="33">
        <f t="shared" si="5"/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4">
        <f t="shared" si="5"/>
        <v>0</v>
      </c>
      <c r="J23" s="112">
        <f t="shared" si="5"/>
        <v>0</v>
      </c>
      <c r="K23" s="113">
        <f>SUM(K19:K22)</f>
        <v>0</v>
      </c>
    </row>
    <row r="24" spans="1:11" ht="15">
      <c r="A24" s="14" t="s">
        <v>39</v>
      </c>
      <c r="B24" s="101">
        <f>IF(ISERROR(B19/B11),"",B19/B11)</f>
      </c>
      <c r="C24" s="101">
        <f aca="true" t="shared" si="6" ref="C24:I24">IF(ISERROR(C19/C11),"",C19/C11)</f>
      </c>
      <c r="D24" s="101">
        <f t="shared" si="6"/>
      </c>
      <c r="E24" s="101">
        <f t="shared" si="6"/>
      </c>
      <c r="F24" s="101">
        <f t="shared" si="6"/>
      </c>
      <c r="G24" s="101">
        <f t="shared" si="6"/>
      </c>
      <c r="H24" s="101">
        <f t="shared" si="6"/>
      </c>
      <c r="I24" s="102">
        <f t="shared" si="6"/>
      </c>
      <c r="J24" s="86">
        <f>+D2</f>
        <v>0</v>
      </c>
      <c r="K24" s="71"/>
    </row>
    <row r="25" spans="1:11" ht="15">
      <c r="A25" s="14" t="s">
        <v>40</v>
      </c>
      <c r="B25" s="101">
        <f aca="true" t="shared" si="7" ref="B25:I25">IF(ISERROR((B20+B17)/B9),"",((B20+B17)/B9))</f>
      </c>
      <c r="C25" s="101">
        <f t="shared" si="7"/>
      </c>
      <c r="D25" s="101">
        <f t="shared" si="7"/>
      </c>
      <c r="E25" s="101">
        <f t="shared" si="7"/>
      </c>
      <c r="F25" s="101">
        <f t="shared" si="7"/>
      </c>
      <c r="G25" s="101">
        <f t="shared" si="7"/>
      </c>
      <c r="H25" s="101">
        <f t="shared" si="7"/>
      </c>
      <c r="I25" s="102">
        <f t="shared" si="7"/>
      </c>
      <c r="J25" s="86">
        <f>+E2</f>
        <v>0</v>
      </c>
      <c r="K25" s="71"/>
    </row>
    <row r="26" spans="1:11" ht="15">
      <c r="A26" s="14" t="s">
        <v>41</v>
      </c>
      <c r="B26" s="101">
        <f aca="true" t="shared" si="8" ref="B26:I26">IF(ISERROR((B21+B18)/B8),"",((B21+B18)/B8))</f>
      </c>
      <c r="C26" s="101">
        <f t="shared" si="8"/>
      </c>
      <c r="D26" s="101">
        <f t="shared" si="8"/>
      </c>
      <c r="E26" s="101">
        <f t="shared" si="8"/>
      </c>
      <c r="F26" s="101">
        <f t="shared" si="8"/>
      </c>
      <c r="G26" s="101">
        <f t="shared" si="8"/>
      </c>
      <c r="H26" s="101">
        <f t="shared" si="8"/>
      </c>
      <c r="I26" s="102">
        <f t="shared" si="8"/>
      </c>
      <c r="J26" s="86">
        <f>+F2</f>
        <v>0</v>
      </c>
      <c r="K26" s="72" t="s">
        <v>26</v>
      </c>
    </row>
    <row r="27" spans="1:11" ht="15">
      <c r="A27" s="14" t="s">
        <v>42</v>
      </c>
      <c r="B27" s="101">
        <f>IF(ISERROR((B16+B22)/B11),"",((B16+B22)/B11))</f>
      </c>
      <c r="C27" s="101">
        <f aca="true" t="shared" si="9" ref="C27:I27">IF(ISERROR((C16+C22)/C11),"",((C16+C22)/C11))</f>
      </c>
      <c r="D27" s="101">
        <f t="shared" si="9"/>
      </c>
      <c r="E27" s="101">
        <f t="shared" si="9"/>
      </c>
      <c r="F27" s="101">
        <f t="shared" si="9"/>
      </c>
      <c r="G27" s="101">
        <f t="shared" si="9"/>
      </c>
      <c r="H27" s="101">
        <f t="shared" si="9"/>
      </c>
      <c r="I27" s="102">
        <f t="shared" si="9"/>
      </c>
      <c r="J27" s="86">
        <f>+G2</f>
        <v>0</v>
      </c>
      <c r="K27" s="72"/>
    </row>
    <row r="28" spans="1:11" ht="19.5" customHeight="1" thickBot="1">
      <c r="A28" s="87" t="s">
        <v>16</v>
      </c>
      <c r="B28" s="103">
        <f>IF(ISERROR(B23/B11),"",(B23/B11))</f>
      </c>
      <c r="C28" s="103">
        <f aca="true" t="shared" si="10" ref="C28:I28">IF(ISERROR(C23/C11),"",(C23/C11))</f>
      </c>
      <c r="D28" s="103">
        <f t="shared" si="10"/>
      </c>
      <c r="E28" s="103">
        <f t="shared" si="10"/>
      </c>
      <c r="F28" s="103">
        <f t="shared" si="10"/>
      </c>
      <c r="G28" s="103">
        <f t="shared" si="10"/>
      </c>
      <c r="H28" s="103">
        <f t="shared" si="10"/>
      </c>
      <c r="I28" s="104">
        <f t="shared" si="10"/>
      </c>
      <c r="J28" s="174">
        <f>+H2</f>
        <v>0</v>
      </c>
      <c r="K28" s="73">
        <f>IF(ISERROR(J28-I28),"",(J28-I28))</f>
      </c>
    </row>
    <row r="29" spans="1:11" s="92" customFormat="1" ht="15" customHeight="1">
      <c r="A29" s="91"/>
      <c r="B29" s="90"/>
      <c r="C29" s="90"/>
      <c r="D29" s="90"/>
      <c r="E29" s="90"/>
      <c r="F29" s="90"/>
      <c r="G29" s="90"/>
      <c r="H29" s="90"/>
      <c r="I29" s="90"/>
      <c r="J29" s="129"/>
      <c r="K29" s="148"/>
    </row>
    <row r="30" spans="1:15" ht="15" customHeight="1" hidden="1">
      <c r="A30" s="93" t="s">
        <v>36</v>
      </c>
      <c r="B30" s="94" t="str">
        <f>B36</f>
        <v>Mon</v>
      </c>
      <c r="C30" s="94" t="str">
        <f aca="true" t="shared" si="11" ref="C30:H30">C36</f>
        <v>Tue</v>
      </c>
      <c r="D30" s="94" t="str">
        <f t="shared" si="11"/>
        <v>Wed</v>
      </c>
      <c r="E30" s="94" t="str">
        <f t="shared" si="11"/>
        <v>Thu</v>
      </c>
      <c r="F30" s="94" t="str">
        <f t="shared" si="11"/>
        <v>Fri</v>
      </c>
      <c r="G30" s="94" t="str">
        <f t="shared" si="11"/>
        <v>Sat</v>
      </c>
      <c r="H30" s="94" t="str">
        <f t="shared" si="11"/>
        <v>Sun</v>
      </c>
      <c r="I30" s="95" t="s">
        <v>9</v>
      </c>
      <c r="J30" s="308" t="s">
        <v>90</v>
      </c>
      <c r="K30" s="309"/>
      <c r="L30" s="96"/>
      <c r="M30" s="96"/>
      <c r="N30" s="96"/>
      <c r="O30" s="96"/>
    </row>
    <row r="31" spans="1:11" ht="14.25" customHeight="1" hidden="1">
      <c r="A31" s="294" t="str">
        <f>+'Week 1'!A31</f>
        <v>Sysco</v>
      </c>
      <c r="B31" s="162"/>
      <c r="C31" s="162"/>
      <c r="D31" s="162"/>
      <c r="E31" s="162"/>
      <c r="F31" s="162"/>
      <c r="G31" s="162"/>
      <c r="H31" s="162"/>
      <c r="I31" s="37">
        <f>SUM(B31:H31)</f>
        <v>0</v>
      </c>
      <c r="J31" s="310"/>
      <c r="K31" s="311"/>
    </row>
    <row r="32" spans="1:11" ht="15" hidden="1">
      <c r="A32" s="125" t="str">
        <f>+'Week 1'!A32</f>
        <v>Northeast</v>
      </c>
      <c r="B32" s="162"/>
      <c r="C32" s="162"/>
      <c r="D32" s="162"/>
      <c r="E32" s="162"/>
      <c r="F32" s="162"/>
      <c r="G32" s="162"/>
      <c r="H32" s="162"/>
      <c r="I32" s="37">
        <f>SUM(B32:H32)</f>
        <v>0</v>
      </c>
      <c r="J32" s="310"/>
      <c r="K32" s="311"/>
    </row>
    <row r="33" spans="1:11" ht="15" hidden="1">
      <c r="A33" s="295" t="str">
        <f>+'Week 1'!A33</f>
        <v> </v>
      </c>
      <c r="B33" s="162"/>
      <c r="C33" s="162"/>
      <c r="D33" s="162"/>
      <c r="E33" s="162"/>
      <c r="F33" s="162"/>
      <c r="G33" s="162"/>
      <c r="H33" s="162"/>
      <c r="I33" s="37">
        <f>SUM(B33:H33)</f>
        <v>0</v>
      </c>
      <c r="J33" s="310"/>
      <c r="K33" s="311"/>
    </row>
    <row r="34" spans="1:11" ht="15" hidden="1">
      <c r="A34" s="88" t="s">
        <v>37</v>
      </c>
      <c r="B34" s="293">
        <f aca="true" t="shared" si="12" ref="B34:I34">SUM(B31:B33)</f>
        <v>0</v>
      </c>
      <c r="C34" s="293">
        <f t="shared" si="12"/>
        <v>0</v>
      </c>
      <c r="D34" s="293">
        <f t="shared" si="12"/>
        <v>0</v>
      </c>
      <c r="E34" s="293">
        <f t="shared" si="12"/>
        <v>0</v>
      </c>
      <c r="F34" s="293">
        <f t="shared" si="12"/>
        <v>0</v>
      </c>
      <c r="G34" s="293">
        <f t="shared" si="12"/>
        <v>0</v>
      </c>
      <c r="H34" s="293">
        <f t="shared" si="12"/>
        <v>0</v>
      </c>
      <c r="I34" s="116">
        <f t="shared" si="12"/>
        <v>0</v>
      </c>
      <c r="J34" s="312"/>
      <c r="K34" s="313"/>
    </row>
    <row r="35" spans="1:11" ht="15">
      <c r="A35" s="43" t="s">
        <v>44</v>
      </c>
      <c r="J35" s="52"/>
      <c r="K35" s="49"/>
    </row>
    <row r="36" spans="1:11" ht="15">
      <c r="A36" s="123" t="s">
        <v>19</v>
      </c>
      <c r="B36" s="30" t="s">
        <v>2</v>
      </c>
      <c r="C36" s="29" t="s">
        <v>3</v>
      </c>
      <c r="D36" s="29" t="s">
        <v>4</v>
      </c>
      <c r="E36" s="29" t="s">
        <v>5</v>
      </c>
      <c r="F36" s="29" t="s">
        <v>6</v>
      </c>
      <c r="G36" s="29" t="s">
        <v>7</v>
      </c>
      <c r="H36" s="31" t="s">
        <v>8</v>
      </c>
      <c r="I36" s="29" t="s">
        <v>9</v>
      </c>
      <c r="J36" s="75" t="s">
        <v>17</v>
      </c>
      <c r="K36" s="74" t="s">
        <v>18</v>
      </c>
    </row>
    <row r="37" spans="1:11" ht="15">
      <c r="A37" s="125" t="str">
        <f>+'Week 1'!A37</f>
        <v>Altamira</v>
      </c>
      <c r="B37" s="162"/>
      <c r="C37" s="162"/>
      <c r="D37" s="162"/>
      <c r="E37" s="162"/>
      <c r="F37" s="162"/>
      <c r="G37" s="162"/>
      <c r="H37" s="162"/>
      <c r="I37" s="37">
        <f aca="true" t="shared" si="13" ref="I37:I56">SUM(B37:H37)</f>
        <v>0</v>
      </c>
      <c r="J37" s="77"/>
      <c r="K37" s="78"/>
    </row>
    <row r="38" spans="1:11" ht="15">
      <c r="A38" s="125" t="str">
        <f>+'Week 1'!A38</f>
        <v>Beverage</v>
      </c>
      <c r="B38" s="162"/>
      <c r="C38" s="162"/>
      <c r="D38" s="162"/>
      <c r="E38" s="162"/>
      <c r="F38" s="162"/>
      <c r="G38" s="162"/>
      <c r="H38" s="162"/>
      <c r="I38" s="37">
        <f t="shared" si="13"/>
        <v>0</v>
      </c>
      <c r="J38" s="77"/>
      <c r="K38" s="78"/>
    </row>
    <row r="39" spans="1:11" ht="15" customHeight="1">
      <c r="A39" s="125" t="str">
        <f>+'Week 1'!A39</f>
        <v>fresh guys</v>
      </c>
      <c r="B39" s="162"/>
      <c r="C39" s="162"/>
      <c r="D39" s="162"/>
      <c r="E39" s="162"/>
      <c r="F39" s="162"/>
      <c r="G39" s="162"/>
      <c r="H39" s="162"/>
      <c r="I39" s="37">
        <f t="shared" si="13"/>
        <v>0</v>
      </c>
      <c r="J39" s="306"/>
      <c r="K39" s="307"/>
    </row>
    <row r="40" spans="1:11" ht="15">
      <c r="A40" s="125" t="str">
        <f>+'Week 1'!A40</f>
        <v>hunt and gather</v>
      </c>
      <c r="B40" s="162"/>
      <c r="C40" s="162"/>
      <c r="D40" s="162"/>
      <c r="E40" s="162"/>
      <c r="F40" s="162"/>
      <c r="G40" s="162"/>
      <c r="H40" s="162"/>
      <c r="I40" s="37">
        <f t="shared" si="13"/>
        <v>0</v>
      </c>
      <c r="J40" s="306"/>
      <c r="K40" s="307"/>
    </row>
    <row r="41" spans="1:11" ht="15">
      <c r="A41" s="125" t="str">
        <f>+'Week 1'!A41</f>
        <v>italco</v>
      </c>
      <c r="B41" s="162"/>
      <c r="C41" s="162"/>
      <c r="D41" s="162"/>
      <c r="E41" s="162"/>
      <c r="F41" s="162"/>
      <c r="G41" s="162"/>
      <c r="H41" s="162"/>
      <c r="I41" s="37">
        <f t="shared" si="13"/>
        <v>0</v>
      </c>
      <c r="J41" s="306"/>
      <c r="K41" s="307"/>
    </row>
    <row r="42" spans="1:11" ht="15">
      <c r="A42" s="125" t="str">
        <f>+'Week 1'!A42</f>
        <v>Meadow Gold</v>
      </c>
      <c r="B42" s="162"/>
      <c r="C42" s="162"/>
      <c r="D42" s="162"/>
      <c r="E42" s="162"/>
      <c r="F42" s="162"/>
      <c r="G42" s="162"/>
      <c r="H42" s="162"/>
      <c r="I42" s="37">
        <f t="shared" si="13"/>
        <v>0</v>
      </c>
      <c r="J42" s="306"/>
      <c r="K42" s="307"/>
    </row>
    <row r="43" spans="1:11" ht="15">
      <c r="A43" s="125" t="str">
        <f>+'Week 1'!A43</f>
        <v>Northeast</v>
      </c>
      <c r="B43" s="162"/>
      <c r="C43" s="162"/>
      <c r="D43" s="162"/>
      <c r="E43" s="162"/>
      <c r="F43" s="162"/>
      <c r="G43" s="162"/>
      <c r="H43" s="162"/>
      <c r="I43" s="37">
        <f t="shared" si="13"/>
        <v>0</v>
      </c>
      <c r="J43" s="306"/>
      <c r="K43" s="307"/>
    </row>
    <row r="44" spans="1:11" ht="15" customHeight="1">
      <c r="A44" s="125" t="str">
        <f>+'Week 1'!A44</f>
        <v>Shamrock</v>
      </c>
      <c r="B44" s="162"/>
      <c r="C44" s="162"/>
      <c r="D44" s="162"/>
      <c r="E44" s="162"/>
      <c r="F44" s="162"/>
      <c r="G44" s="162"/>
      <c r="H44" s="162"/>
      <c r="I44" s="37">
        <f t="shared" si="13"/>
        <v>0</v>
      </c>
      <c r="J44" s="306"/>
      <c r="K44" s="307"/>
    </row>
    <row r="45" spans="1:11" ht="15" customHeight="1">
      <c r="A45" s="125" t="str">
        <f>+'Week 1'!A45</f>
        <v>tenderbelly</v>
      </c>
      <c r="B45" s="162"/>
      <c r="C45" s="162"/>
      <c r="D45" s="162"/>
      <c r="E45" s="162"/>
      <c r="F45" s="162"/>
      <c r="G45" s="162"/>
      <c r="H45" s="162"/>
      <c r="I45" s="37">
        <f t="shared" si="13"/>
        <v>0</v>
      </c>
      <c r="J45" s="306"/>
      <c r="K45" s="307"/>
    </row>
    <row r="46" spans="1:11" ht="15" customHeight="1">
      <c r="A46" s="125" t="str">
        <f>+'Week 1'!A46</f>
        <v>tonalis </v>
      </c>
      <c r="B46" s="162"/>
      <c r="C46" s="162"/>
      <c r="D46" s="162"/>
      <c r="E46" s="162"/>
      <c r="F46" s="162"/>
      <c r="G46" s="162"/>
      <c r="H46" s="162"/>
      <c r="I46" s="37">
        <f t="shared" si="13"/>
        <v>0</v>
      </c>
      <c r="J46" s="306"/>
      <c r="K46" s="307"/>
    </row>
    <row r="47" spans="1:11" s="10" customFormat="1" ht="15" customHeight="1">
      <c r="A47" s="125" t="str">
        <f>+'Week 1'!A47</f>
        <v> </v>
      </c>
      <c r="B47" s="162"/>
      <c r="C47" s="162"/>
      <c r="D47" s="162"/>
      <c r="E47" s="162"/>
      <c r="F47" s="162"/>
      <c r="G47" s="162"/>
      <c r="H47" s="162"/>
      <c r="I47" s="37">
        <f t="shared" si="13"/>
        <v>0</v>
      </c>
      <c r="J47" s="306"/>
      <c r="K47" s="307"/>
    </row>
    <row r="48" spans="1:11" s="10" customFormat="1" ht="15" customHeight="1">
      <c r="A48" s="125" t="str">
        <f>+'Week 1'!A48</f>
        <v> </v>
      </c>
      <c r="B48" s="162"/>
      <c r="C48" s="162"/>
      <c r="D48" s="162"/>
      <c r="E48" s="162"/>
      <c r="F48" s="162"/>
      <c r="G48" s="162"/>
      <c r="H48" s="162"/>
      <c r="I48" s="37">
        <f>SUM(B48:H48)</f>
        <v>0</v>
      </c>
      <c r="J48" s="306"/>
      <c r="K48" s="307"/>
    </row>
    <row r="49" spans="1:11" s="10" customFormat="1" ht="15" customHeight="1">
      <c r="A49" s="125" t="str">
        <f>+'Week 1'!A49</f>
        <v> </v>
      </c>
      <c r="B49" s="162"/>
      <c r="C49" s="162"/>
      <c r="D49" s="162"/>
      <c r="E49" s="162"/>
      <c r="F49" s="162"/>
      <c r="G49" s="162"/>
      <c r="H49" s="162"/>
      <c r="I49" s="37">
        <f>SUM(B49:H49)</f>
        <v>0</v>
      </c>
      <c r="J49" s="306"/>
      <c r="K49" s="307"/>
    </row>
    <row r="50" spans="1:11" s="10" customFormat="1" ht="15" customHeight="1">
      <c r="A50" s="125" t="str">
        <f>+'Week 1'!A50</f>
        <v> </v>
      </c>
      <c r="B50" s="162"/>
      <c r="C50" s="162"/>
      <c r="D50" s="162"/>
      <c r="E50" s="162"/>
      <c r="F50" s="162"/>
      <c r="G50" s="162"/>
      <c r="H50" s="162"/>
      <c r="I50" s="37">
        <f t="shared" si="13"/>
        <v>0</v>
      </c>
      <c r="J50" s="89"/>
      <c r="K50" s="184"/>
    </row>
    <row r="51" spans="1:11" s="10" customFormat="1" ht="15" customHeight="1">
      <c r="A51" s="125" t="str">
        <f>+'Week 1'!A51</f>
        <v> </v>
      </c>
      <c r="B51" s="162"/>
      <c r="C51" s="162"/>
      <c r="D51" s="162"/>
      <c r="E51" s="162"/>
      <c r="F51" s="162"/>
      <c r="G51" s="162"/>
      <c r="H51" s="162"/>
      <c r="I51" s="37">
        <f t="shared" si="13"/>
        <v>0</v>
      </c>
      <c r="J51" s="89"/>
      <c r="K51" s="184"/>
    </row>
    <row r="52" spans="1:11" s="10" customFormat="1" ht="15" customHeight="1">
      <c r="A52" s="125" t="str">
        <f>+'Week 1'!A52</f>
        <v> </v>
      </c>
      <c r="B52" s="162"/>
      <c r="C52" s="162"/>
      <c r="D52" s="162"/>
      <c r="E52" s="162"/>
      <c r="F52" s="162"/>
      <c r="G52" s="162"/>
      <c r="H52" s="162"/>
      <c r="I52" s="37">
        <f t="shared" si="13"/>
        <v>0</v>
      </c>
      <c r="J52" s="89"/>
      <c r="K52" s="184"/>
    </row>
    <row r="53" spans="1:11" s="10" customFormat="1" ht="15" customHeight="1">
      <c r="A53" s="125" t="str">
        <f>+'Week 1'!A53</f>
        <v>Other</v>
      </c>
      <c r="B53" s="162"/>
      <c r="C53" s="162"/>
      <c r="D53" s="162"/>
      <c r="E53" s="162"/>
      <c r="F53" s="162"/>
      <c r="G53" s="162"/>
      <c r="H53" s="162"/>
      <c r="I53" s="37">
        <f t="shared" si="13"/>
        <v>0</v>
      </c>
      <c r="J53" s="77"/>
      <c r="K53" s="78"/>
    </row>
    <row r="54" spans="1:11" ht="15" customHeight="1">
      <c r="A54" s="125" t="s">
        <v>23</v>
      </c>
      <c r="B54" s="162"/>
      <c r="C54" s="162"/>
      <c r="D54" s="162"/>
      <c r="E54" s="162"/>
      <c r="F54" s="162"/>
      <c r="G54" s="162"/>
      <c r="H54" s="162"/>
      <c r="I54" s="37">
        <f t="shared" si="13"/>
        <v>0</v>
      </c>
      <c r="J54" s="77"/>
      <c r="K54" s="78"/>
    </row>
    <row r="55" spans="1:11" ht="15" customHeight="1" thickBot="1">
      <c r="A55" s="125" t="s">
        <v>21</v>
      </c>
      <c r="B55" s="162"/>
      <c r="C55" s="162"/>
      <c r="D55" s="162"/>
      <c r="E55" s="162"/>
      <c r="F55" s="162"/>
      <c r="G55" s="162"/>
      <c r="H55" s="162"/>
      <c r="I55" s="37">
        <f t="shared" si="13"/>
        <v>0</v>
      </c>
      <c r="J55" s="77"/>
      <c r="K55" s="78"/>
    </row>
    <row r="56" spans="1:11" ht="15.75" thickBot="1">
      <c r="A56" s="125"/>
      <c r="B56" s="61">
        <f>+B34</f>
        <v>0</v>
      </c>
      <c r="C56" s="61">
        <f aca="true" t="shared" si="14" ref="C56:H56">+C34</f>
        <v>0</v>
      </c>
      <c r="D56" s="61">
        <f t="shared" si="14"/>
        <v>0</v>
      </c>
      <c r="E56" s="61">
        <f t="shared" si="14"/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37">
        <f t="shared" si="13"/>
        <v>0</v>
      </c>
      <c r="J56" s="77"/>
      <c r="K56" s="79" t="s">
        <v>26</v>
      </c>
    </row>
    <row r="57" spans="1:11" ht="15">
      <c r="A57" s="36" t="s">
        <v>20</v>
      </c>
      <c r="B57" s="114">
        <f aca="true" t="shared" si="15" ref="B57:H57">SUM(B37:B56)</f>
        <v>0</v>
      </c>
      <c r="C57" s="114">
        <f t="shared" si="15"/>
        <v>0</v>
      </c>
      <c r="D57" s="114">
        <f t="shared" si="15"/>
        <v>0</v>
      </c>
      <c r="E57" s="114">
        <f t="shared" si="15"/>
        <v>0</v>
      </c>
      <c r="F57" s="114">
        <f t="shared" si="15"/>
        <v>0</v>
      </c>
      <c r="G57" s="114">
        <f t="shared" si="15"/>
        <v>0</v>
      </c>
      <c r="H57" s="114">
        <f t="shared" si="15"/>
        <v>0</v>
      </c>
      <c r="I57" s="115">
        <f>SUM(I37:I56)</f>
        <v>0</v>
      </c>
      <c r="J57" s="152">
        <f>+J58*J8</f>
        <v>0</v>
      </c>
      <c r="K57" s="160">
        <f>+J57-I57</f>
        <v>0</v>
      </c>
    </row>
    <row r="58" spans="1:11" ht="15.75" thickBot="1">
      <c r="A58" s="118"/>
      <c r="B58" s="117"/>
      <c r="C58" s="117"/>
      <c r="D58" s="117"/>
      <c r="E58" s="117"/>
      <c r="F58" s="117"/>
      <c r="G58" s="318" t="s">
        <v>45</v>
      </c>
      <c r="H58" s="319"/>
      <c r="I58" s="119">
        <f>IF(ISERROR(I57/I8),"",(I57/I8))</f>
      </c>
      <c r="J58" s="128">
        <f>+I2</f>
        <v>0</v>
      </c>
      <c r="K58" s="175" t="s">
        <v>26</v>
      </c>
    </row>
    <row r="59" spans="10:11" ht="15">
      <c r="J59" s="52"/>
      <c r="K59" s="49"/>
    </row>
    <row r="60" spans="1:11" ht="15">
      <c r="A60" s="122" t="s">
        <v>24</v>
      </c>
      <c r="B60" s="27" t="s">
        <v>2</v>
      </c>
      <c r="C60" s="26" t="s">
        <v>3</v>
      </c>
      <c r="D60" s="26" t="s">
        <v>4</v>
      </c>
      <c r="E60" s="26" t="s">
        <v>5</v>
      </c>
      <c r="F60" s="26" t="s">
        <v>6</v>
      </c>
      <c r="G60" s="26" t="s">
        <v>7</v>
      </c>
      <c r="H60" s="28" t="s">
        <v>8</v>
      </c>
      <c r="I60" s="26" t="s">
        <v>9</v>
      </c>
      <c r="J60" s="82" t="s">
        <v>17</v>
      </c>
      <c r="K60" s="81" t="s">
        <v>18</v>
      </c>
    </row>
    <row r="61" spans="1:11" ht="15">
      <c r="A61" s="125" t="str">
        <f>+'Week 1'!A61</f>
        <v>altamira </v>
      </c>
      <c r="B61" s="162"/>
      <c r="C61" s="162"/>
      <c r="D61" s="162"/>
      <c r="E61" s="162"/>
      <c r="F61" s="162"/>
      <c r="G61" s="162"/>
      <c r="H61" s="162"/>
      <c r="I61" s="37">
        <f aca="true" t="shared" si="16" ref="I61:I69">SUM(B61:H61)</f>
        <v>0</v>
      </c>
      <c r="J61" s="77"/>
      <c r="K61" s="78"/>
    </row>
    <row r="62" spans="1:11" ht="15">
      <c r="A62" s="125" t="str">
        <f>+'Week 1'!A62</f>
        <v>beverage dist</v>
      </c>
      <c r="B62" s="162"/>
      <c r="C62" s="162"/>
      <c r="D62" s="162"/>
      <c r="E62" s="162"/>
      <c r="F62" s="162"/>
      <c r="G62" s="162"/>
      <c r="H62" s="162"/>
      <c r="I62" s="37">
        <f t="shared" si="16"/>
        <v>0</v>
      </c>
      <c r="J62" s="77"/>
      <c r="K62" s="78"/>
    </row>
    <row r="63" spans="1:11" ht="15">
      <c r="A63" s="125" t="str">
        <f>+'Week 1'!A63</f>
        <v>Brava</v>
      </c>
      <c r="B63" s="162"/>
      <c r="C63" s="162"/>
      <c r="D63" s="162"/>
      <c r="E63" s="162"/>
      <c r="F63" s="162"/>
      <c r="G63" s="162"/>
      <c r="H63" s="162"/>
      <c r="I63" s="37">
        <f t="shared" si="16"/>
        <v>0</v>
      </c>
      <c r="J63" s="77"/>
      <c r="K63" s="78"/>
    </row>
    <row r="64" spans="1:11" ht="15">
      <c r="A64" s="125" t="str">
        <f>+'Week 1'!A64</f>
        <v>Coors/Bud</v>
      </c>
      <c r="B64" s="162"/>
      <c r="C64" s="162"/>
      <c r="D64" s="162"/>
      <c r="E64" s="162"/>
      <c r="F64" s="162"/>
      <c r="G64" s="162"/>
      <c r="H64" s="162"/>
      <c r="I64" s="37">
        <f t="shared" si="16"/>
        <v>0</v>
      </c>
      <c r="J64" s="77"/>
      <c r="K64" s="78"/>
    </row>
    <row r="65" spans="1:11" ht="15">
      <c r="A65" s="125" t="str">
        <f>+'Week 1'!A65</f>
        <v>Classic</v>
      </c>
      <c r="B65" s="162"/>
      <c r="C65" s="162"/>
      <c r="D65" s="162"/>
      <c r="E65" s="162"/>
      <c r="F65" s="162"/>
      <c r="G65" s="162"/>
      <c r="H65" s="162"/>
      <c r="I65" s="37">
        <f t="shared" si="16"/>
        <v>0</v>
      </c>
      <c r="J65" s="77"/>
      <c r="K65" s="78"/>
    </row>
    <row r="66" spans="1:11" ht="15">
      <c r="A66" s="125" t="str">
        <f>+'Week 1'!A66</f>
        <v>coda</v>
      </c>
      <c r="B66" s="162"/>
      <c r="C66" s="162"/>
      <c r="D66" s="162"/>
      <c r="E66" s="162"/>
      <c r="F66" s="162"/>
      <c r="G66" s="162"/>
      <c r="H66" s="162"/>
      <c r="I66" s="37">
        <f t="shared" si="16"/>
        <v>0</v>
      </c>
      <c r="J66" s="77"/>
      <c r="K66" s="78"/>
    </row>
    <row r="67" spans="1:11" ht="15">
      <c r="A67" s="125" t="str">
        <f>+'Week 1'!A67</f>
        <v>cr goodman</v>
      </c>
      <c r="B67" s="162"/>
      <c r="C67" s="162"/>
      <c r="D67" s="162"/>
      <c r="E67" s="162"/>
      <c r="F67" s="162"/>
      <c r="G67" s="162"/>
      <c r="H67" s="162"/>
      <c r="I67" s="37">
        <f t="shared" si="16"/>
        <v>0</v>
      </c>
      <c r="J67" s="77"/>
      <c r="K67" s="78"/>
    </row>
    <row r="68" spans="1:11" ht="15">
      <c r="A68" s="125" t="str">
        <f>+'Week 1'!A68</f>
        <v>cs wine</v>
      </c>
      <c r="B68" s="162"/>
      <c r="C68" s="162"/>
      <c r="D68" s="162"/>
      <c r="E68" s="162"/>
      <c r="F68" s="162"/>
      <c r="G68" s="162"/>
      <c r="H68" s="162"/>
      <c r="I68" s="37">
        <f t="shared" si="16"/>
        <v>0</v>
      </c>
      <c r="J68" s="77"/>
      <c r="K68" s="78"/>
    </row>
    <row r="69" spans="1:11" ht="15">
      <c r="A69" s="125" t="str">
        <f>+'Week 1'!A69</f>
        <v>Denver Beer</v>
      </c>
      <c r="B69" s="162"/>
      <c r="C69" s="162"/>
      <c r="D69" s="162"/>
      <c r="E69" s="162"/>
      <c r="F69" s="162"/>
      <c r="G69" s="162"/>
      <c r="H69" s="162"/>
      <c r="I69" s="37">
        <f t="shared" si="16"/>
        <v>0</v>
      </c>
      <c r="J69" s="77"/>
      <c r="K69" s="78"/>
    </row>
    <row r="70" spans="1:11" ht="15">
      <c r="A70" s="125" t="str">
        <f>+'Week 1'!A70</f>
        <v>Elite</v>
      </c>
      <c r="B70" s="162"/>
      <c r="C70" s="162"/>
      <c r="D70" s="162"/>
      <c r="E70" s="162"/>
      <c r="F70" s="162"/>
      <c r="G70" s="162"/>
      <c r="H70" s="162"/>
      <c r="I70" s="37">
        <f aca="true" t="shared" si="17" ref="I70:I81">SUM(B70:H70)</f>
        <v>0</v>
      </c>
      <c r="J70" s="77"/>
      <c r="K70" s="78"/>
    </row>
    <row r="71" spans="1:11" ht="15">
      <c r="A71" s="125" t="str">
        <f>+'Week 1'!A71</f>
        <v>Estate Brands</v>
      </c>
      <c r="B71" s="162"/>
      <c r="C71" s="162"/>
      <c r="D71" s="162"/>
      <c r="E71" s="162"/>
      <c r="F71" s="162"/>
      <c r="G71" s="162"/>
      <c r="H71" s="162"/>
      <c r="I71" s="37">
        <f t="shared" si="17"/>
        <v>0</v>
      </c>
      <c r="J71" s="77"/>
      <c r="K71" s="78"/>
    </row>
    <row r="72" spans="1:11" ht="15">
      <c r="A72" s="125" t="str">
        <f>+'Week 1'!A72</f>
        <v>fresh guys</v>
      </c>
      <c r="B72" s="162"/>
      <c r="C72" s="162"/>
      <c r="D72" s="162"/>
      <c r="E72" s="162"/>
      <c r="F72" s="162"/>
      <c r="G72" s="162"/>
      <c r="H72" s="162"/>
      <c r="I72" s="37">
        <f t="shared" si="17"/>
        <v>0</v>
      </c>
      <c r="J72" s="77"/>
      <c r="K72" s="78"/>
    </row>
    <row r="73" spans="1:11" ht="15">
      <c r="A73" s="125" t="str">
        <f>+'Week 1'!A73</f>
        <v>natural wine</v>
      </c>
      <c r="B73" s="162"/>
      <c r="C73" s="162"/>
      <c r="D73" s="162"/>
      <c r="E73" s="162"/>
      <c r="F73" s="162"/>
      <c r="G73" s="162"/>
      <c r="H73" s="162"/>
      <c r="I73" s="37">
        <f t="shared" si="17"/>
        <v>0</v>
      </c>
      <c r="J73" s="77"/>
      <c r="K73" s="78"/>
    </row>
    <row r="74" spans="1:11" ht="15">
      <c r="A74" s="125" t="str">
        <f>+'Week 1'!A74</f>
        <v>Post</v>
      </c>
      <c r="B74" s="162"/>
      <c r="C74" s="162"/>
      <c r="D74" s="162"/>
      <c r="E74" s="162"/>
      <c r="F74" s="162"/>
      <c r="G74" s="162"/>
      <c r="H74" s="162"/>
      <c r="I74" s="37">
        <f t="shared" si="17"/>
        <v>0</v>
      </c>
      <c r="J74" s="77"/>
      <c r="K74" s="78"/>
    </row>
    <row r="75" spans="1:11" ht="15">
      <c r="A75" s="125" t="str">
        <f>+'Week 1'!A75</f>
        <v>Republic National</v>
      </c>
      <c r="B75" s="162"/>
      <c r="C75" s="162"/>
      <c r="D75" s="162"/>
      <c r="E75" s="162"/>
      <c r="F75" s="162"/>
      <c r="G75" s="162"/>
      <c r="H75" s="162"/>
      <c r="I75" s="37">
        <f t="shared" si="17"/>
        <v>0</v>
      </c>
      <c r="J75" s="77"/>
      <c r="K75" s="78"/>
    </row>
    <row r="76" spans="1:11" ht="15">
      <c r="A76" s="125" t="str">
        <f>+'Week 1'!A76</f>
        <v>Restaurant Source</v>
      </c>
      <c r="B76" s="162"/>
      <c r="C76" s="162"/>
      <c r="D76" s="162"/>
      <c r="E76" s="162"/>
      <c r="F76" s="162"/>
      <c r="G76" s="162"/>
      <c r="H76" s="162"/>
      <c r="I76" s="37">
        <f t="shared" si="17"/>
        <v>0</v>
      </c>
      <c r="J76" s="77"/>
      <c r="K76" s="78"/>
    </row>
    <row r="77" spans="1:11" ht="15">
      <c r="A77" s="125" t="str">
        <f>+'Week 1'!A77</f>
        <v>Shamrock</v>
      </c>
      <c r="B77" s="162"/>
      <c r="C77" s="162"/>
      <c r="D77" s="162"/>
      <c r="E77" s="162"/>
      <c r="F77" s="162"/>
      <c r="G77" s="162"/>
      <c r="H77" s="162"/>
      <c r="I77" s="37">
        <f>SUM(B77:H77)</f>
        <v>0</v>
      </c>
      <c r="J77" s="77"/>
      <c r="K77" s="78"/>
    </row>
    <row r="78" spans="1:11" ht="15">
      <c r="A78" s="125" t="str">
        <f>+'Week 1'!A78</f>
        <v>Southern</v>
      </c>
      <c r="B78" s="162"/>
      <c r="C78" s="162"/>
      <c r="D78" s="162"/>
      <c r="E78" s="162"/>
      <c r="F78" s="162"/>
      <c r="G78" s="162"/>
      <c r="H78" s="162"/>
      <c r="I78" s="37">
        <f>SUM(B78:H78)</f>
        <v>0</v>
      </c>
      <c r="J78" s="77"/>
      <c r="K78" s="78"/>
    </row>
    <row r="79" spans="1:11" ht="15">
      <c r="A79" s="125" t="str">
        <f>+'Week 1'!A79</f>
        <v>Synergy</v>
      </c>
      <c r="B79" s="162"/>
      <c r="C79" s="162"/>
      <c r="D79" s="162"/>
      <c r="E79" s="162"/>
      <c r="F79" s="162"/>
      <c r="G79" s="162"/>
      <c r="H79" s="162"/>
      <c r="I79" s="37">
        <f>SUM(B79:H79)</f>
        <v>0</v>
      </c>
      <c r="J79" s="77"/>
      <c r="K79" s="78"/>
    </row>
    <row r="80" spans="1:11" ht="15">
      <c r="A80" s="125" t="str">
        <f>+'Week 1'!A80</f>
        <v>Western Distributing</v>
      </c>
      <c r="B80" s="162"/>
      <c r="C80" s="162"/>
      <c r="D80" s="162"/>
      <c r="E80" s="162"/>
      <c r="F80" s="162"/>
      <c r="G80" s="162"/>
      <c r="H80" s="162"/>
      <c r="I80" s="37">
        <f t="shared" si="17"/>
        <v>0</v>
      </c>
      <c r="J80" s="77"/>
      <c r="K80" s="78"/>
    </row>
    <row r="81" spans="1:11" ht="15">
      <c r="A81" s="124" t="s">
        <v>23</v>
      </c>
      <c r="B81" s="162"/>
      <c r="C81" s="162"/>
      <c r="D81" s="162"/>
      <c r="E81" s="162"/>
      <c r="F81" s="162"/>
      <c r="G81" s="162"/>
      <c r="H81" s="162"/>
      <c r="I81" s="37">
        <f t="shared" si="17"/>
        <v>0</v>
      </c>
      <c r="J81" s="77"/>
      <c r="K81" s="78"/>
    </row>
    <row r="82" spans="1:11" ht="15.75" thickBot="1">
      <c r="A82" s="124" t="s">
        <v>21</v>
      </c>
      <c r="B82" s="162"/>
      <c r="C82" s="162"/>
      <c r="D82" s="162"/>
      <c r="E82" s="162"/>
      <c r="F82" s="162"/>
      <c r="G82" s="162"/>
      <c r="H82" s="162"/>
      <c r="I82" s="37">
        <f>SUM(B82:H82)</f>
        <v>0</v>
      </c>
      <c r="J82" s="77"/>
      <c r="K82" s="78"/>
    </row>
    <row r="83" spans="1:11" ht="15.75" thickBot="1">
      <c r="A83" s="124" t="s">
        <v>21</v>
      </c>
      <c r="B83" s="162"/>
      <c r="C83" s="162"/>
      <c r="D83" s="162"/>
      <c r="E83" s="162"/>
      <c r="F83" s="162"/>
      <c r="G83" s="162"/>
      <c r="H83" s="162"/>
      <c r="I83" s="37">
        <f>SUM(B83:H83)</f>
        <v>0</v>
      </c>
      <c r="J83" s="77"/>
      <c r="K83" s="84" t="s">
        <v>26</v>
      </c>
    </row>
    <row r="84" spans="1:11" ht="15">
      <c r="A84" s="35" t="s">
        <v>25</v>
      </c>
      <c r="B84" s="120">
        <f aca="true" t="shared" si="18" ref="B84:I84">SUM(B61:B83)</f>
        <v>0</v>
      </c>
      <c r="C84" s="120">
        <f t="shared" si="18"/>
        <v>0</v>
      </c>
      <c r="D84" s="120">
        <f t="shared" si="18"/>
        <v>0</v>
      </c>
      <c r="E84" s="120">
        <f t="shared" si="18"/>
        <v>0</v>
      </c>
      <c r="F84" s="120">
        <f t="shared" si="18"/>
        <v>0</v>
      </c>
      <c r="G84" s="120">
        <f t="shared" si="18"/>
        <v>0</v>
      </c>
      <c r="H84" s="120">
        <f t="shared" si="18"/>
        <v>0</v>
      </c>
      <c r="I84" s="121">
        <f t="shared" si="18"/>
        <v>0</v>
      </c>
      <c r="J84" s="158">
        <f>+J9*J85</f>
        <v>0</v>
      </c>
      <c r="K84" s="161">
        <f>+J84-I84</f>
        <v>0</v>
      </c>
    </row>
    <row r="85" spans="1:11" ht="15.75" thickBot="1">
      <c r="A85" s="118"/>
      <c r="B85" s="117"/>
      <c r="C85" s="117"/>
      <c r="D85" s="117"/>
      <c r="E85" s="117"/>
      <c r="F85" s="117"/>
      <c r="G85" s="320" t="s">
        <v>46</v>
      </c>
      <c r="H85" s="321"/>
      <c r="I85" s="202">
        <f>IF(ISERROR(I84/I9),"",(I84/I9))</f>
      </c>
      <c r="J85" s="127">
        <f>+J2</f>
        <v>0</v>
      </c>
      <c r="K85" s="176" t="s">
        <v>26</v>
      </c>
    </row>
  </sheetData>
  <sheetProtection sheet="1" objects="1" scenarios="1" selectLockedCells="1"/>
  <mergeCells count="20">
    <mergeCell ref="J44:K44"/>
    <mergeCell ref="J45:K45"/>
    <mergeCell ref="J46:K46"/>
    <mergeCell ref="J47:K47"/>
    <mergeCell ref="G58:H58"/>
    <mergeCell ref="G85:H85"/>
    <mergeCell ref="J48:K48"/>
    <mergeCell ref="J49:K49"/>
    <mergeCell ref="J30:K34"/>
    <mergeCell ref="J39:K39"/>
    <mergeCell ref="J40:K40"/>
    <mergeCell ref="J41:K41"/>
    <mergeCell ref="J42:K42"/>
    <mergeCell ref="J43:K43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2">
      <selection activeCell="B2" sqref="B2"/>
    </sheetView>
  </sheetViews>
  <sheetFormatPr defaultColWidth="8.8515625" defaultRowHeight="15"/>
  <cols>
    <col min="1" max="1" width="18.00390625" style="49" customWidth="1"/>
    <col min="2" max="8" width="9.7109375" style="49" customWidth="1"/>
    <col min="9" max="9" width="11.421875" style="49" bestFit="1" customWidth="1"/>
    <col min="10" max="10" width="11.8515625" style="52" customWidth="1"/>
    <col min="11" max="11" width="9.7109375" style="49" customWidth="1"/>
    <col min="12" max="16384" width="8.8515625" style="49" customWidth="1"/>
  </cols>
  <sheetData>
    <row r="1" spans="1:10" s="50" customFormat="1" ht="18.75">
      <c r="A1" s="326" t="str">
        <f>+'Week 1'!A1:C1</f>
        <v>Restaurant Name</v>
      </c>
      <c r="B1" s="326"/>
      <c r="C1" s="326"/>
      <c r="D1" s="323" t="s">
        <v>51</v>
      </c>
      <c r="E1" s="325"/>
      <c r="F1" s="325"/>
      <c r="G1" s="325"/>
      <c r="H1" s="324"/>
      <c r="I1" s="323" t="s">
        <v>57</v>
      </c>
      <c r="J1" s="324"/>
    </row>
    <row r="2" spans="1:10" s="51" customFormat="1" ht="15">
      <c r="A2" s="51" t="s">
        <v>47</v>
      </c>
      <c r="B2" s="197">
        <f>+'Week 1'!B2</f>
        <v>42618</v>
      </c>
      <c r="D2" s="199">
        <f>+'Week 1'!D2</f>
        <v>0</v>
      </c>
      <c r="E2" s="200">
        <f>+'Week 1'!E2</f>
        <v>0</v>
      </c>
      <c r="F2" s="200">
        <f>+'Week 1'!F2</f>
        <v>0</v>
      </c>
      <c r="G2" s="200">
        <f>+'Week 1'!G2</f>
        <v>0</v>
      </c>
      <c r="H2" s="201">
        <f>+'Week 1'!H2</f>
        <v>0</v>
      </c>
      <c r="I2" s="199">
        <f>+'Week 1'!I2</f>
        <v>0</v>
      </c>
      <c r="J2" s="201">
        <f>+'Week 1'!J2</f>
        <v>0</v>
      </c>
    </row>
    <row r="3" spans="4:10" s="51" customFormat="1" ht="15">
      <c r="D3" s="178" t="s">
        <v>52</v>
      </c>
      <c r="E3" s="179" t="s">
        <v>53</v>
      </c>
      <c r="F3" s="179" t="s">
        <v>54</v>
      </c>
      <c r="G3" s="179" t="s">
        <v>55</v>
      </c>
      <c r="H3" s="180" t="s">
        <v>59</v>
      </c>
      <c r="I3" s="178" t="s">
        <v>56</v>
      </c>
      <c r="J3" s="180" t="s">
        <v>53</v>
      </c>
    </row>
    <row r="4" spans="1:10" ht="14.25" customHeight="1">
      <c r="A4" s="203"/>
      <c r="B4" s="203"/>
      <c r="C4" s="203"/>
      <c r="D4" s="203"/>
      <c r="E4" s="203"/>
      <c r="F4" s="203"/>
      <c r="G4" s="203"/>
      <c r="H4" s="203"/>
      <c r="I4" s="204">
        <f>+IF(I5=1,"","&lt;--uh oh . . . Needs to be 100%")</f>
      </c>
      <c r="J4" s="205"/>
    </row>
    <row r="5" spans="1:12" s="56" customFormat="1" ht="15.75" hidden="1">
      <c r="A5" s="53" t="s">
        <v>11</v>
      </c>
      <c r="B5" s="206">
        <v>0.1</v>
      </c>
      <c r="C5" s="206">
        <v>0.11</v>
      </c>
      <c r="D5" s="206">
        <v>0.11</v>
      </c>
      <c r="E5" s="206">
        <v>0.13</v>
      </c>
      <c r="F5" s="206">
        <v>0.25</v>
      </c>
      <c r="G5" s="206">
        <v>0.23</v>
      </c>
      <c r="H5" s="206">
        <v>0.07</v>
      </c>
      <c r="I5" s="54">
        <f>SUM(B5:H5)</f>
        <v>1</v>
      </c>
      <c r="J5" s="207" t="s">
        <v>58</v>
      </c>
      <c r="K5" s="55"/>
      <c r="L5" s="55"/>
    </row>
    <row r="6" spans="1:10" s="57" customFormat="1" ht="14.25" customHeight="1" hidden="1">
      <c r="A6" s="327" t="s">
        <v>10</v>
      </c>
      <c r="B6" s="208">
        <f>+B2</f>
        <v>42618</v>
      </c>
      <c r="C6" s="209">
        <f aca="true" t="shared" si="0" ref="C6:H6">+B6+1</f>
        <v>42619</v>
      </c>
      <c r="D6" s="209">
        <f t="shared" si="0"/>
        <v>42620</v>
      </c>
      <c r="E6" s="209">
        <f t="shared" si="0"/>
        <v>42621</v>
      </c>
      <c r="F6" s="209">
        <f t="shared" si="0"/>
        <v>42622</v>
      </c>
      <c r="G6" s="209">
        <f t="shared" si="0"/>
        <v>42623</v>
      </c>
      <c r="H6" s="209">
        <f t="shared" si="0"/>
        <v>42624</v>
      </c>
      <c r="I6" s="327" t="s">
        <v>50</v>
      </c>
      <c r="J6" s="329" t="s">
        <v>60</v>
      </c>
    </row>
    <row r="7" spans="1:10" s="57" customFormat="1" ht="15">
      <c r="A7" s="328"/>
      <c r="B7" s="210" t="s">
        <v>2</v>
      </c>
      <c r="C7" s="58" t="s">
        <v>3</v>
      </c>
      <c r="D7" s="58" t="s">
        <v>4</v>
      </c>
      <c r="E7" s="58" t="s">
        <v>5</v>
      </c>
      <c r="F7" s="58" t="s">
        <v>6</v>
      </c>
      <c r="G7" s="58" t="s">
        <v>7</v>
      </c>
      <c r="H7" s="211" t="s">
        <v>8</v>
      </c>
      <c r="I7" s="328"/>
      <c r="J7" s="330"/>
    </row>
    <row r="8" spans="1:10" s="57" customFormat="1" ht="15">
      <c r="A8" s="212" t="s">
        <v>48</v>
      </c>
      <c r="B8" s="213">
        <f>+'Week 1'!B8+'Week 2'!B8+'Week 3'!B8+'Week 4'!B8</f>
        <v>0</v>
      </c>
      <c r="C8" s="214">
        <f>+'Week 1'!C8+'Week 2'!C8+'Week 3'!C8+'Week 4'!C8</f>
        <v>0</v>
      </c>
      <c r="D8" s="214">
        <f>+'Week 1'!D8+'Week 2'!D8+'Week 3'!D8+'Week 4'!D8</f>
        <v>0</v>
      </c>
      <c r="E8" s="214">
        <f>+'Week 1'!E8+'Week 2'!E8+'Week 3'!E8+'Week 4'!E8</f>
        <v>0</v>
      </c>
      <c r="F8" s="214">
        <f>+'Week 1'!F8+'Week 2'!F8+'Week 3'!F8+'Week 4'!F8</f>
        <v>0</v>
      </c>
      <c r="G8" s="214">
        <f>+'Week 1'!G8+'Week 2'!G8+'Week 3'!G8+'Week 4'!G8</f>
        <v>0</v>
      </c>
      <c r="H8" s="215">
        <f>+'Week 1'!H8+'Week 2'!H8+'Week 3'!H8+'Week 4'!H8</f>
        <v>0</v>
      </c>
      <c r="I8" s="216">
        <f>SUM(B8:H8)</f>
        <v>0</v>
      </c>
      <c r="J8" s="217">
        <f>+'Week 1'!J8+'Week 2'!J8+'Week 3'!J8+'Week 4'!J8</f>
        <v>0</v>
      </c>
    </row>
    <row r="9" spans="1:10" s="57" customFormat="1" ht="15">
      <c r="A9" s="218" t="s">
        <v>49</v>
      </c>
      <c r="B9" s="219">
        <f>+'Week 1'!B9+'Week 2'!B9+'Week 3'!B9+'Week 4'!B9</f>
        <v>0</v>
      </c>
      <c r="C9" s="61">
        <f>+'Week 1'!C9+'Week 2'!C9+'Week 3'!C9+'Week 4'!C9</f>
        <v>0</v>
      </c>
      <c r="D9" s="61">
        <f>+'Week 1'!D9+'Week 2'!D9+'Week 3'!D9+'Week 4'!D9</f>
        <v>0</v>
      </c>
      <c r="E9" s="61">
        <f>+'Week 1'!E9+'Week 2'!E9+'Week 3'!E9+'Week 4'!E9</f>
        <v>0</v>
      </c>
      <c r="F9" s="61">
        <f>+'Week 1'!F9+'Week 2'!F9+'Week 3'!F9+'Week 4'!F9</f>
        <v>0</v>
      </c>
      <c r="G9" s="61">
        <f>+'Week 1'!G9+'Week 2'!G9+'Week 3'!G9+'Week 4'!G9</f>
        <v>0</v>
      </c>
      <c r="H9" s="78">
        <f>+'Week 1'!H9+'Week 2'!H9+'Week 3'!H9+'Week 4'!H9</f>
        <v>0</v>
      </c>
      <c r="I9" s="220">
        <f>SUM(B9:H9)</f>
        <v>0</v>
      </c>
      <c r="J9" s="221">
        <f>+'Week 1'!J9+'Week 2'!J9+'Week 3'!J9+'Week 4'!J9</f>
        <v>0</v>
      </c>
    </row>
    <row r="10" spans="1:10" s="57" customFormat="1" ht="15">
      <c r="A10" s="222" t="s">
        <v>27</v>
      </c>
      <c r="B10" s="223">
        <f>+'Week 1'!B10+'Week 2'!B10+'Week 3'!B10+'Week 4'!B10</f>
        <v>0</v>
      </c>
      <c r="C10" s="97">
        <f>+'Week 1'!C10+'Week 2'!C10+'Week 3'!C10+'Week 4'!C10</f>
        <v>0</v>
      </c>
      <c r="D10" s="97">
        <f>+'Week 1'!D10+'Week 2'!D10+'Week 3'!D10+'Week 4'!D10</f>
        <v>0</v>
      </c>
      <c r="E10" s="97">
        <f>+'Week 1'!E10+'Week 2'!E10+'Week 3'!E10+'Week 4'!E10</f>
        <v>0</v>
      </c>
      <c r="F10" s="97">
        <f>+'Week 1'!F10+'Week 2'!F10+'Week 3'!F10+'Week 4'!F10</f>
        <v>0</v>
      </c>
      <c r="G10" s="97">
        <f>+'Week 1'!G10+'Week 2'!G10+'Week 3'!G10+'Week 4'!G10</f>
        <v>0</v>
      </c>
      <c r="H10" s="224">
        <f>+'Week 1'!H10+'Week 2'!H10+'Week 3'!H10+'Week 4'!H10</f>
        <v>0</v>
      </c>
      <c r="I10" s="225">
        <f>SUM(B10:H10)</f>
        <v>0</v>
      </c>
      <c r="J10" s="221">
        <v>0</v>
      </c>
    </row>
    <row r="11" spans="1:10" s="57" customFormat="1" ht="19.5" customHeight="1">
      <c r="A11" s="60" t="s">
        <v>13</v>
      </c>
      <c r="B11" s="133">
        <f aca="true" t="shared" si="1" ref="B11:J11">+B9+B8+B10</f>
        <v>0</v>
      </c>
      <c r="C11" s="133">
        <f t="shared" si="1"/>
        <v>0</v>
      </c>
      <c r="D11" s="133">
        <f t="shared" si="1"/>
        <v>0</v>
      </c>
      <c r="E11" s="133">
        <f t="shared" si="1"/>
        <v>0</v>
      </c>
      <c r="F11" s="133">
        <f t="shared" si="1"/>
        <v>0</v>
      </c>
      <c r="G11" s="133">
        <f t="shared" si="1"/>
        <v>0</v>
      </c>
      <c r="H11" s="133">
        <f t="shared" si="1"/>
        <v>0</v>
      </c>
      <c r="I11" s="134">
        <f t="shared" si="1"/>
        <v>0</v>
      </c>
      <c r="J11" s="221">
        <f t="shared" si="1"/>
        <v>0</v>
      </c>
    </row>
    <row r="12" spans="1:10" ht="15.75" thickBot="1">
      <c r="A12" s="48" t="s">
        <v>0</v>
      </c>
      <c r="B12" s="131">
        <f aca="true" t="shared" si="2" ref="B12:H12">+$J$11*B5</f>
        <v>0</v>
      </c>
      <c r="C12" s="131">
        <f t="shared" si="2"/>
        <v>0</v>
      </c>
      <c r="D12" s="131">
        <f t="shared" si="2"/>
        <v>0</v>
      </c>
      <c r="E12" s="131">
        <f t="shared" si="2"/>
        <v>0</v>
      </c>
      <c r="F12" s="131">
        <f t="shared" si="2"/>
        <v>0</v>
      </c>
      <c r="G12" s="131">
        <f t="shared" si="2"/>
        <v>0</v>
      </c>
      <c r="H12" s="131">
        <f t="shared" si="2"/>
        <v>0</v>
      </c>
      <c r="I12" s="132">
        <f>+SUMIF(B11:H11,"&gt;0",B12:H12)</f>
        <v>0</v>
      </c>
      <c r="J12" s="59"/>
    </row>
    <row r="13" spans="1:10" s="64" customFormat="1" ht="15.75" thickBot="1">
      <c r="A13" s="62" t="s">
        <v>12</v>
      </c>
      <c r="B13" s="135">
        <f aca="true" t="shared" si="3" ref="B13:I13">+B11-B12</f>
        <v>0</v>
      </c>
      <c r="C13" s="135">
        <f t="shared" si="3"/>
        <v>0</v>
      </c>
      <c r="D13" s="135">
        <f t="shared" si="3"/>
        <v>0</v>
      </c>
      <c r="E13" s="135">
        <f t="shared" si="3"/>
        <v>0</v>
      </c>
      <c r="F13" s="135">
        <f t="shared" si="3"/>
        <v>0</v>
      </c>
      <c r="G13" s="135">
        <f t="shared" si="3"/>
        <v>0</v>
      </c>
      <c r="H13" s="135">
        <f t="shared" si="3"/>
        <v>0</v>
      </c>
      <c r="I13" s="136">
        <f t="shared" si="3"/>
        <v>0</v>
      </c>
      <c r="J13" s="63" t="s">
        <v>26</v>
      </c>
    </row>
    <row r="14" ht="19.5" customHeight="1">
      <c r="A14" s="65" t="s">
        <v>43</v>
      </c>
    </row>
    <row r="15" spans="1:11" ht="15">
      <c r="A15" s="66" t="s">
        <v>15</v>
      </c>
      <c r="B15" s="67" t="s">
        <v>2</v>
      </c>
      <c r="C15" s="66" t="s">
        <v>3</v>
      </c>
      <c r="D15" s="66" t="s">
        <v>4</v>
      </c>
      <c r="E15" s="66" t="s">
        <v>5</v>
      </c>
      <c r="F15" s="66" t="s">
        <v>6</v>
      </c>
      <c r="G15" s="66" t="s">
        <v>7</v>
      </c>
      <c r="H15" s="68" t="s">
        <v>8</v>
      </c>
      <c r="I15" s="66" t="s">
        <v>50</v>
      </c>
      <c r="J15" s="66" t="s">
        <v>17</v>
      </c>
      <c r="K15" s="66" t="s">
        <v>18</v>
      </c>
    </row>
    <row r="16" spans="1:11" ht="15">
      <c r="A16" s="48" t="s">
        <v>38</v>
      </c>
      <c r="B16" s="61">
        <f>+'Week 1'!B16+'Week 2'!B16+'Week 3'!B16+'Week 4'!B16</f>
        <v>0</v>
      </c>
      <c r="C16" s="61">
        <f>+'Week 1'!C16+'Week 2'!C16+'Week 3'!C16+'Week 4'!C16</f>
        <v>0</v>
      </c>
      <c r="D16" s="61">
        <f>+'Week 1'!D16+'Week 2'!D16+'Week 3'!D16+'Week 4'!D16</f>
        <v>0</v>
      </c>
      <c r="E16" s="61">
        <f>+'Week 1'!E16+'Week 2'!E16+'Week 3'!E16+'Week 4'!E16</f>
        <v>0</v>
      </c>
      <c r="F16" s="61">
        <f>+'Week 1'!F16+'Week 2'!F16+'Week 3'!F16+'Week 4'!F16</f>
        <v>0</v>
      </c>
      <c r="G16" s="61">
        <f>+'Week 1'!G16+'Week 2'!G16+'Week 3'!G16+'Week 4'!G16</f>
        <v>0</v>
      </c>
      <c r="H16" s="61">
        <f>+'Week 1'!H16+'Week 2'!H16+'Week 3'!H16+'Week 4'!H16</f>
        <v>0</v>
      </c>
      <c r="I16" s="226">
        <f aca="true" t="shared" si="4" ref="I16:I22">SUM(B16:H16)</f>
        <v>0</v>
      </c>
      <c r="J16" s="137">
        <f>+I16</f>
        <v>0</v>
      </c>
      <c r="K16" s="137"/>
    </row>
    <row r="17" spans="1:11" ht="15">
      <c r="A17" s="48" t="s">
        <v>34</v>
      </c>
      <c r="B17" s="61">
        <f>+'Week 1'!B17+'Week 2'!B17+'Week 3'!B17+'Week 4'!B17</f>
        <v>0</v>
      </c>
      <c r="C17" s="61">
        <f>+'Week 1'!C17+'Week 2'!C17+'Week 3'!C17+'Week 4'!C17</f>
        <v>0</v>
      </c>
      <c r="D17" s="61">
        <f>+'Week 1'!D17+'Week 2'!D17+'Week 3'!D17+'Week 4'!D17</f>
        <v>0</v>
      </c>
      <c r="E17" s="61">
        <f>+'Week 1'!E17+'Week 2'!E17+'Week 3'!E17+'Week 4'!E17</f>
        <v>0</v>
      </c>
      <c r="F17" s="61">
        <f>+'Week 1'!F17+'Week 2'!F17+'Week 3'!F17+'Week 4'!F17</f>
        <v>0</v>
      </c>
      <c r="G17" s="61">
        <f>+'Week 1'!G17+'Week 2'!G17+'Week 3'!G17+'Week 4'!G17</f>
        <v>0</v>
      </c>
      <c r="H17" s="61">
        <f>+'Week 1'!H17+'Week 2'!H17+'Week 3'!H17+'Week 4'!H17</f>
        <v>0</v>
      </c>
      <c r="I17" s="226">
        <f t="shared" si="4"/>
        <v>0</v>
      </c>
      <c r="J17" s="137">
        <f>+I17</f>
        <v>0</v>
      </c>
      <c r="K17" s="137"/>
    </row>
    <row r="18" spans="1:11" ht="15">
      <c r="A18" s="69" t="s">
        <v>35</v>
      </c>
      <c r="B18" s="97">
        <f>+'Week 1'!B18+'Week 2'!B18+'Week 3'!B18+'Week 4'!B18</f>
        <v>0</v>
      </c>
      <c r="C18" s="97">
        <f>+'Week 1'!C18+'Week 2'!C18+'Week 3'!C18+'Week 4'!C18</f>
        <v>0</v>
      </c>
      <c r="D18" s="97">
        <f>+'Week 1'!D18+'Week 2'!D18+'Week 3'!D18+'Week 4'!D18</f>
        <v>0</v>
      </c>
      <c r="E18" s="97">
        <f>+'Week 1'!E18+'Week 2'!E18+'Week 3'!E18+'Week 4'!E18</f>
        <v>0</v>
      </c>
      <c r="F18" s="97">
        <f>+'Week 1'!F18+'Week 2'!F18+'Week 3'!F18+'Week 4'!F18</f>
        <v>0</v>
      </c>
      <c r="G18" s="97">
        <f>+'Week 1'!G18+'Week 2'!G18+'Week 3'!G18+'Week 4'!G18</f>
        <v>0</v>
      </c>
      <c r="H18" s="97">
        <f>+'Week 1'!H18+'Week 2'!H18+'Week 3'!H18+'Week 4'!H18</f>
        <v>0</v>
      </c>
      <c r="I18" s="227">
        <f t="shared" si="4"/>
        <v>0</v>
      </c>
      <c r="J18" s="138">
        <f>+I18</f>
        <v>0</v>
      </c>
      <c r="K18" s="138"/>
    </row>
    <row r="19" spans="1:11" ht="15">
      <c r="A19" s="228" t="s">
        <v>30</v>
      </c>
      <c r="B19" s="214">
        <f>+'Week 1'!B19+'Week 2'!B19+'Week 3'!B19+'Week 4'!B19</f>
        <v>0</v>
      </c>
      <c r="C19" s="214">
        <f>+'Week 1'!C19+'Week 2'!C19+'Week 3'!C19+'Week 4'!C19</f>
        <v>0</v>
      </c>
      <c r="D19" s="214">
        <f>+'Week 1'!D19+'Week 2'!D19+'Week 3'!D19+'Week 4'!D19</f>
        <v>0</v>
      </c>
      <c r="E19" s="214">
        <f>+'Week 1'!E19+'Week 2'!E19+'Week 3'!E19+'Week 4'!E19</f>
        <v>0</v>
      </c>
      <c r="F19" s="214">
        <f>+'Week 1'!F19+'Week 2'!F19+'Week 3'!F19+'Week 4'!F19</f>
        <v>0</v>
      </c>
      <c r="G19" s="214">
        <f>+'Week 1'!G19+'Week 2'!G19+'Week 3'!G19+'Week 4'!G19</f>
        <v>0</v>
      </c>
      <c r="H19" s="214">
        <f>+'Week 1'!H19+'Week 2'!H19+'Week 3'!H19+'Week 4'!H19</f>
        <v>0</v>
      </c>
      <c r="I19" s="229">
        <f t="shared" si="4"/>
        <v>0</v>
      </c>
      <c r="J19" s="230">
        <f>+J11*J24</f>
        <v>0</v>
      </c>
      <c r="K19" s="230">
        <f>+J19-I19</f>
        <v>0</v>
      </c>
    </row>
    <row r="20" spans="1:11" ht="15">
      <c r="A20" s="48" t="s">
        <v>31</v>
      </c>
      <c r="B20" s="61">
        <f>+'Week 1'!B20+'Week 2'!B20+'Week 3'!B20+'Week 4'!B20</f>
        <v>0</v>
      </c>
      <c r="C20" s="61">
        <f>+'Week 1'!C20+'Week 2'!C20+'Week 3'!C20+'Week 4'!C20</f>
        <v>0</v>
      </c>
      <c r="D20" s="61">
        <f>+'Week 1'!D20+'Week 2'!D20+'Week 3'!D20+'Week 4'!D20</f>
        <v>0</v>
      </c>
      <c r="E20" s="61">
        <f>+'Week 1'!E20+'Week 2'!E20+'Week 3'!E20+'Week 4'!E20</f>
        <v>0</v>
      </c>
      <c r="F20" s="61">
        <f>+'Week 1'!F20+'Week 2'!F20+'Week 3'!F20+'Week 4'!F20</f>
        <v>0</v>
      </c>
      <c r="G20" s="61">
        <f>+'Week 1'!G20+'Week 2'!G20+'Week 3'!G20+'Week 4'!G20</f>
        <v>0</v>
      </c>
      <c r="H20" s="61">
        <f>+'Week 1'!H20+'Week 2'!H20+'Week 3'!H20+'Week 4'!H20</f>
        <v>0</v>
      </c>
      <c r="I20" s="59">
        <f t="shared" si="4"/>
        <v>0</v>
      </c>
      <c r="J20" s="137">
        <f>+J9*J25-I17</f>
        <v>0</v>
      </c>
      <c r="K20" s="137">
        <f>+J20-I20</f>
        <v>0</v>
      </c>
    </row>
    <row r="21" spans="1:11" ht="15">
      <c r="A21" s="48" t="s">
        <v>32</v>
      </c>
      <c r="B21" s="61">
        <f>+'Week 1'!B21+'Week 2'!B21+'Week 3'!B21+'Week 4'!B21</f>
        <v>0</v>
      </c>
      <c r="C21" s="61">
        <f>+'Week 1'!C21+'Week 2'!C21+'Week 3'!C21+'Week 4'!C21</f>
        <v>0</v>
      </c>
      <c r="D21" s="61">
        <f>+'Week 1'!D21+'Week 2'!D21+'Week 3'!D21+'Week 4'!D21</f>
        <v>0</v>
      </c>
      <c r="E21" s="61">
        <f>+'Week 1'!E21+'Week 2'!E21+'Week 3'!E21+'Week 4'!E21</f>
        <v>0</v>
      </c>
      <c r="F21" s="61">
        <f>+'Week 1'!F21+'Week 2'!F21+'Week 3'!F21+'Week 4'!F21</f>
        <v>0</v>
      </c>
      <c r="G21" s="61">
        <f>+'Week 1'!G21+'Week 2'!G21+'Week 3'!G21+'Week 4'!G21</f>
        <v>0</v>
      </c>
      <c r="H21" s="61">
        <f>+'Week 1'!H21+'Week 2'!H21+'Week 3'!H21+'Week 4'!H21</f>
        <v>0</v>
      </c>
      <c r="I21" s="59">
        <f t="shared" si="4"/>
        <v>0</v>
      </c>
      <c r="J21" s="137">
        <f>+J8*J26-I18</f>
        <v>0</v>
      </c>
      <c r="K21" s="137">
        <f>+J21-I21</f>
        <v>0</v>
      </c>
    </row>
    <row r="22" spans="1:11" ht="15.75" thickBot="1">
      <c r="A22" s="69" t="s">
        <v>33</v>
      </c>
      <c r="B22" s="97">
        <f>+'Week 1'!B22+'Week 2'!B22+'Week 3'!B22+'Week 4'!B22</f>
        <v>0</v>
      </c>
      <c r="C22" s="97">
        <f>+'Week 1'!C22+'Week 2'!C22+'Week 3'!C22+'Week 4'!C22</f>
        <v>0</v>
      </c>
      <c r="D22" s="97">
        <f>+'Week 1'!D22+'Week 2'!D22+'Week 3'!D22+'Week 4'!D22</f>
        <v>0</v>
      </c>
      <c r="E22" s="97">
        <f>+'Week 1'!E22+'Week 2'!E22+'Week 3'!E22+'Week 4'!E22</f>
        <v>0</v>
      </c>
      <c r="F22" s="97">
        <f>+'Week 1'!F22+'Week 2'!F22+'Week 3'!F22+'Week 4'!F22</f>
        <v>0</v>
      </c>
      <c r="G22" s="97">
        <f>+'Week 1'!G22+'Week 2'!G22+'Week 3'!G22+'Week 4'!G22</f>
        <v>0</v>
      </c>
      <c r="H22" s="97">
        <f>+'Week 1'!H22+'Week 2'!H22+'Week 3'!H22+'Week 4'!H22</f>
        <v>0</v>
      </c>
      <c r="I22" s="231">
        <f t="shared" si="4"/>
        <v>0</v>
      </c>
      <c r="J22" s="138">
        <f>+J11*J27-I16</f>
        <v>0</v>
      </c>
      <c r="K22" s="138">
        <f>+J22-I22</f>
        <v>0</v>
      </c>
    </row>
    <row r="23" spans="1:11" s="57" customFormat="1" ht="19.5" customHeight="1">
      <c r="A23" s="70" t="s">
        <v>1</v>
      </c>
      <c r="B23" s="232">
        <f aca="true" t="shared" si="5" ref="B23:J23">SUM(B16:B22)</f>
        <v>0</v>
      </c>
      <c r="C23" s="232">
        <f t="shared" si="5"/>
        <v>0</v>
      </c>
      <c r="D23" s="232">
        <f t="shared" si="5"/>
        <v>0</v>
      </c>
      <c r="E23" s="232">
        <f t="shared" si="5"/>
        <v>0</v>
      </c>
      <c r="F23" s="232">
        <f t="shared" si="5"/>
        <v>0</v>
      </c>
      <c r="G23" s="232">
        <f t="shared" si="5"/>
        <v>0</v>
      </c>
      <c r="H23" s="232">
        <f t="shared" si="5"/>
        <v>0</v>
      </c>
      <c r="I23" s="233">
        <f t="shared" si="5"/>
        <v>0</v>
      </c>
      <c r="J23" s="139">
        <f t="shared" si="5"/>
        <v>0</v>
      </c>
      <c r="K23" s="140">
        <f>SUM(K19:K22)</f>
        <v>0</v>
      </c>
    </row>
    <row r="24" spans="1:11" ht="15">
      <c r="A24" s="48" t="s">
        <v>39</v>
      </c>
      <c r="B24" s="141">
        <f>IF(ISERROR(B19/B11),"",B19/B11)</f>
      </c>
      <c r="C24" s="141">
        <f aca="true" t="shared" si="6" ref="C24:I24">IF(ISERROR(C19/C11),"",C19/C11)</f>
      </c>
      <c r="D24" s="141">
        <f t="shared" si="6"/>
      </c>
      <c r="E24" s="141">
        <f t="shared" si="6"/>
      </c>
      <c r="F24" s="141">
        <f t="shared" si="6"/>
      </c>
      <c r="G24" s="141">
        <f t="shared" si="6"/>
      </c>
      <c r="H24" s="141">
        <f t="shared" si="6"/>
      </c>
      <c r="I24" s="142">
        <f t="shared" si="6"/>
      </c>
      <c r="J24" s="86">
        <f>+D2</f>
        <v>0</v>
      </c>
      <c r="K24" s="71"/>
    </row>
    <row r="25" spans="1:11" ht="15">
      <c r="A25" s="48" t="s">
        <v>40</v>
      </c>
      <c r="B25" s="141">
        <f aca="true" t="shared" si="7" ref="B25:I25">IF(ISERROR((B20+B17)/B9),"",((B20+B17)/B9))</f>
      </c>
      <c r="C25" s="141">
        <f t="shared" si="7"/>
      </c>
      <c r="D25" s="141">
        <f t="shared" si="7"/>
      </c>
      <c r="E25" s="141">
        <f t="shared" si="7"/>
      </c>
      <c r="F25" s="141">
        <f t="shared" si="7"/>
      </c>
      <c r="G25" s="141">
        <f t="shared" si="7"/>
      </c>
      <c r="H25" s="141">
        <f t="shared" si="7"/>
      </c>
      <c r="I25" s="142">
        <f t="shared" si="7"/>
      </c>
      <c r="J25" s="86">
        <f>+E2</f>
        <v>0</v>
      </c>
      <c r="K25" s="71"/>
    </row>
    <row r="26" spans="1:11" ht="15">
      <c r="A26" s="48" t="s">
        <v>41</v>
      </c>
      <c r="B26" s="141">
        <f aca="true" t="shared" si="8" ref="B26:I26">IF(ISERROR((B21+B18)/B8),"",((B21+B18)/B8))</f>
      </c>
      <c r="C26" s="141">
        <f t="shared" si="8"/>
      </c>
      <c r="D26" s="141">
        <f t="shared" si="8"/>
      </c>
      <c r="E26" s="141">
        <f t="shared" si="8"/>
      </c>
      <c r="F26" s="141">
        <f t="shared" si="8"/>
      </c>
      <c r="G26" s="141">
        <f t="shared" si="8"/>
      </c>
      <c r="H26" s="141">
        <f t="shared" si="8"/>
      </c>
      <c r="I26" s="142">
        <f t="shared" si="8"/>
      </c>
      <c r="J26" s="86">
        <f>+F2</f>
        <v>0</v>
      </c>
      <c r="K26" s="72" t="s">
        <v>26</v>
      </c>
    </row>
    <row r="27" spans="1:11" ht="15">
      <c r="A27" s="48" t="s">
        <v>42</v>
      </c>
      <c r="B27" s="141">
        <f>IF(ISERROR((B16+B22)/B11),"",((B16+B22)/B11))</f>
      </c>
      <c r="C27" s="141">
        <f aca="true" t="shared" si="9" ref="C27:I27">IF(ISERROR((C16+C22)/C11),"",((C16+C22)/C11))</f>
      </c>
      <c r="D27" s="141">
        <f t="shared" si="9"/>
      </c>
      <c r="E27" s="141">
        <f t="shared" si="9"/>
      </c>
      <c r="F27" s="141">
        <f t="shared" si="9"/>
      </c>
      <c r="G27" s="141">
        <f t="shared" si="9"/>
      </c>
      <c r="H27" s="141">
        <f t="shared" si="9"/>
      </c>
      <c r="I27" s="142">
        <f t="shared" si="9"/>
      </c>
      <c r="J27" s="86">
        <f>+G2</f>
        <v>0</v>
      </c>
      <c r="K27" s="72"/>
    </row>
    <row r="28" spans="1:11" ht="19.5" customHeight="1" thickBot="1">
      <c r="A28" s="143" t="s">
        <v>16</v>
      </c>
      <c r="B28" s="144">
        <f>IF(ISERROR(B23/B11),"",(B23/B11))</f>
      </c>
      <c r="C28" s="144">
        <f aca="true" t="shared" si="10" ref="C28:I28">IF(ISERROR(C23/C11),"",(C23/C11))</f>
      </c>
      <c r="D28" s="144">
        <f t="shared" si="10"/>
      </c>
      <c r="E28" s="144">
        <f t="shared" si="10"/>
      </c>
      <c r="F28" s="144">
        <f t="shared" si="10"/>
      </c>
      <c r="G28" s="144">
        <f t="shared" si="10"/>
      </c>
      <c r="H28" s="144">
        <f t="shared" si="10"/>
      </c>
      <c r="I28" s="145">
        <f t="shared" si="10"/>
      </c>
      <c r="J28" s="174">
        <f>+H2</f>
        <v>0</v>
      </c>
      <c r="K28" s="73">
        <f>IF(ISERROR(J28-I28),"",(J28-I28))</f>
      </c>
    </row>
    <row r="29" spans="1:11" s="149" customFormat="1" ht="15" customHeight="1">
      <c r="A29" s="146"/>
      <c r="B29" s="147"/>
      <c r="C29" s="147"/>
      <c r="D29" s="147"/>
      <c r="E29" s="147"/>
      <c r="F29" s="147"/>
      <c r="G29" s="147"/>
      <c r="H29" s="147"/>
      <c r="I29" s="147"/>
      <c r="J29" s="129"/>
      <c r="K29" s="148"/>
    </row>
    <row r="30" spans="1:15" ht="15" hidden="1">
      <c r="A30" s="151" t="s">
        <v>36</v>
      </c>
      <c r="B30" s="98" t="str">
        <f>B36</f>
        <v>Mon</v>
      </c>
      <c r="C30" s="98" t="str">
        <f aca="true" t="shared" si="11" ref="C30:H30">C36</f>
        <v>Tue</v>
      </c>
      <c r="D30" s="98" t="str">
        <f t="shared" si="11"/>
        <v>Wed</v>
      </c>
      <c r="E30" s="98" t="str">
        <f t="shared" si="11"/>
        <v>Thu</v>
      </c>
      <c r="F30" s="98" t="str">
        <f t="shared" si="11"/>
        <v>Fri</v>
      </c>
      <c r="G30" s="98" t="str">
        <f t="shared" si="11"/>
        <v>Sat</v>
      </c>
      <c r="H30" s="98" t="str">
        <f t="shared" si="11"/>
        <v>Sun</v>
      </c>
      <c r="I30" s="98" t="s">
        <v>9</v>
      </c>
      <c r="J30" s="331"/>
      <c r="K30" s="332"/>
      <c r="L30" s="150"/>
      <c r="M30" s="150"/>
      <c r="N30" s="150"/>
      <c r="O30" s="150"/>
    </row>
    <row r="31" spans="1:11" ht="14.25" customHeight="1" hidden="1">
      <c r="A31" s="125" t="str">
        <f>+'Week 1'!A31</f>
        <v>Sysco</v>
      </c>
      <c r="B31" s="61">
        <f>+'Week 1'!B31+'Week 2'!B31+'Week 3'!B31+'Week 4'!B31</f>
        <v>0</v>
      </c>
      <c r="C31" s="61">
        <f>+'Week 1'!C31+'Week 2'!C31+'Week 3'!C31+'Week 4'!C31</f>
        <v>0</v>
      </c>
      <c r="D31" s="61">
        <f>+'Week 1'!D31+'Week 2'!D31+'Week 3'!D31+'Week 4'!D31</f>
        <v>0</v>
      </c>
      <c r="E31" s="61">
        <f>+'Week 1'!E31+'Week 2'!E31+'Week 3'!E31+'Week 4'!E31</f>
        <v>0</v>
      </c>
      <c r="F31" s="61">
        <f>+'Week 1'!F31+'Week 2'!F31+'Week 3'!F31+'Week 4'!F31</f>
        <v>0</v>
      </c>
      <c r="G31" s="61">
        <f>+'Week 1'!G31+'Week 2'!G31+'Week 3'!G31+'Week 4'!G31</f>
        <v>0</v>
      </c>
      <c r="H31" s="61">
        <f>+'Week 1'!H31+'Week 2'!H31+'Week 3'!H31+'Week 4'!H31</f>
        <v>0</v>
      </c>
      <c r="I31" s="59">
        <f>SUM(B31:H31)</f>
        <v>0</v>
      </c>
      <c r="J31" s="333"/>
      <c r="K31" s="334"/>
    </row>
    <row r="32" spans="1:11" ht="15" hidden="1">
      <c r="A32" s="125" t="str">
        <f>+'Week 1'!A32</f>
        <v>Northeast</v>
      </c>
      <c r="B32" s="61">
        <f>+'Week 1'!B32+'Week 2'!B32+'Week 3'!B32+'Week 4'!B32</f>
        <v>0</v>
      </c>
      <c r="C32" s="61">
        <f>+'Week 1'!C32+'Week 2'!C32+'Week 3'!C32+'Week 4'!C32</f>
        <v>0</v>
      </c>
      <c r="D32" s="61">
        <f>+'Week 1'!D32+'Week 2'!D32+'Week 3'!D32+'Week 4'!D32</f>
        <v>0</v>
      </c>
      <c r="E32" s="61">
        <f>+'Week 1'!E32+'Week 2'!E32+'Week 3'!E32+'Week 4'!E32</f>
        <v>0</v>
      </c>
      <c r="F32" s="61">
        <f>+'Week 1'!F32+'Week 2'!F32+'Week 3'!F32+'Week 4'!F32</f>
        <v>0</v>
      </c>
      <c r="G32" s="61">
        <f>+'Week 1'!G32+'Week 2'!G32+'Week 3'!G32+'Week 4'!G32</f>
        <v>0</v>
      </c>
      <c r="H32" s="61">
        <f>+'Week 1'!H32+'Week 2'!H32+'Week 3'!H32+'Week 4'!H32</f>
        <v>0</v>
      </c>
      <c r="I32" s="59">
        <f>SUM(B32:H32)</f>
        <v>0</v>
      </c>
      <c r="J32" s="333"/>
      <c r="K32" s="334"/>
    </row>
    <row r="33" spans="1:11" ht="15" hidden="1">
      <c r="A33" s="125" t="str">
        <f>+'Week 1'!A33</f>
        <v> </v>
      </c>
      <c r="B33" s="61">
        <f>+'Week 1'!B33+'Week 2'!B33+'Week 3'!B33+'Week 4'!B33</f>
        <v>0</v>
      </c>
      <c r="C33" s="61">
        <f>+'Week 1'!C33+'Week 2'!C33+'Week 3'!C33+'Week 4'!C33</f>
        <v>0</v>
      </c>
      <c r="D33" s="61">
        <f>+'Week 1'!D33+'Week 2'!D33+'Week 3'!D33+'Week 4'!D33</f>
        <v>0</v>
      </c>
      <c r="E33" s="61">
        <f>+'Week 1'!E33+'Week 2'!E33+'Week 3'!E33+'Week 4'!E33</f>
        <v>0</v>
      </c>
      <c r="F33" s="61">
        <f>+'Week 1'!F33+'Week 2'!F33+'Week 3'!F33+'Week 4'!F33</f>
        <v>0</v>
      </c>
      <c r="G33" s="61">
        <f>+'Week 1'!G33+'Week 2'!G33+'Week 3'!G33+'Week 4'!G33</f>
        <v>0</v>
      </c>
      <c r="H33" s="61">
        <f>+'Week 1'!H33+'Week 2'!H33+'Week 3'!H33+'Week 4'!H33</f>
        <v>0</v>
      </c>
      <c r="I33" s="59">
        <f>SUM(B33:H33)</f>
        <v>0</v>
      </c>
      <c r="J33" s="333"/>
      <c r="K33" s="334"/>
    </row>
    <row r="34" spans="1:11" ht="15" hidden="1">
      <c r="A34" s="88" t="s">
        <v>37</v>
      </c>
      <c r="B34" s="130">
        <f aca="true" t="shared" si="12" ref="B34:I34">SUM(B31:B33)</f>
        <v>0</v>
      </c>
      <c r="C34" s="130">
        <f t="shared" si="12"/>
        <v>0</v>
      </c>
      <c r="D34" s="130">
        <f t="shared" si="12"/>
        <v>0</v>
      </c>
      <c r="E34" s="130">
        <f t="shared" si="12"/>
        <v>0</v>
      </c>
      <c r="F34" s="130">
        <f t="shared" si="12"/>
        <v>0</v>
      </c>
      <c r="G34" s="130">
        <f t="shared" si="12"/>
        <v>0</v>
      </c>
      <c r="H34" s="130">
        <f t="shared" si="12"/>
        <v>0</v>
      </c>
      <c r="I34" s="130">
        <f t="shared" si="12"/>
        <v>0</v>
      </c>
      <c r="J34" s="335"/>
      <c r="K34" s="336"/>
    </row>
    <row r="35" ht="15">
      <c r="A35" s="65" t="s">
        <v>44</v>
      </c>
    </row>
    <row r="36" spans="1:11" ht="15">
      <c r="A36" s="151" t="s">
        <v>19</v>
      </c>
      <c r="B36" s="75" t="s">
        <v>2</v>
      </c>
      <c r="C36" s="74" t="s">
        <v>3</v>
      </c>
      <c r="D36" s="74" t="s">
        <v>4</v>
      </c>
      <c r="E36" s="74" t="s">
        <v>5</v>
      </c>
      <c r="F36" s="74" t="s">
        <v>6</v>
      </c>
      <c r="G36" s="74" t="s">
        <v>7</v>
      </c>
      <c r="H36" s="76" t="s">
        <v>8</v>
      </c>
      <c r="I36" s="74" t="s">
        <v>9</v>
      </c>
      <c r="J36" s="75" t="s">
        <v>17</v>
      </c>
      <c r="K36" s="74" t="s">
        <v>18</v>
      </c>
    </row>
    <row r="37" spans="1:11" ht="15">
      <c r="A37" s="125" t="str">
        <f>+'Week 1'!A37</f>
        <v>Altamira</v>
      </c>
      <c r="B37" s="61">
        <f>+'Week 1'!B37+'Week 2'!B37+'Week 3'!B37+'Week 4'!B37</f>
        <v>0</v>
      </c>
      <c r="C37" s="61">
        <f>+'Week 1'!C37+'Week 2'!C37+'Week 3'!C37+'Week 4'!C37</f>
        <v>0</v>
      </c>
      <c r="D37" s="61">
        <f>+'Week 1'!D37+'Week 2'!D37+'Week 3'!D37+'Week 4'!D37</f>
        <v>0</v>
      </c>
      <c r="E37" s="61">
        <f>+'Week 1'!E37+'Week 2'!E37+'Week 3'!E37+'Week 4'!E37</f>
        <v>0</v>
      </c>
      <c r="F37" s="61">
        <f>+'Week 1'!F37+'Week 2'!F37+'Week 3'!F37+'Week 4'!F37</f>
        <v>0</v>
      </c>
      <c r="G37" s="61">
        <f>+'Week 1'!G37+'Week 2'!G37+'Week 3'!G37+'Week 4'!G37</f>
        <v>0</v>
      </c>
      <c r="H37" s="61">
        <f>+'Week 1'!H37+'Week 2'!H37+'Week 3'!H37+'Week 4'!H37</f>
        <v>0</v>
      </c>
      <c r="I37" s="59">
        <f>SUM(B37:H37)</f>
        <v>0</v>
      </c>
      <c r="J37" s="77"/>
      <c r="K37" s="78"/>
    </row>
    <row r="38" spans="1:11" ht="15">
      <c r="A38" s="125" t="str">
        <f>+'Week 1'!A38</f>
        <v>Beverage</v>
      </c>
      <c r="B38" s="61">
        <f>+'Week 1'!B38+'Week 2'!B38+'Week 3'!B38+'Week 4'!B38</f>
        <v>0</v>
      </c>
      <c r="C38" s="61">
        <f>+'Week 1'!C38+'Week 2'!C38+'Week 3'!C38+'Week 4'!C38</f>
        <v>0</v>
      </c>
      <c r="D38" s="61">
        <f>+'Week 1'!D38+'Week 2'!D38+'Week 3'!D38+'Week 4'!D38</f>
        <v>0</v>
      </c>
      <c r="E38" s="61">
        <f>+'Week 1'!E38+'Week 2'!E38+'Week 3'!E38+'Week 4'!E38</f>
        <v>0</v>
      </c>
      <c r="F38" s="61">
        <f>+'Week 1'!F38+'Week 2'!F38+'Week 3'!F38+'Week 4'!F38</f>
        <v>0</v>
      </c>
      <c r="G38" s="61">
        <f>+'Week 1'!G38+'Week 2'!G38+'Week 3'!G38+'Week 4'!G38</f>
        <v>0</v>
      </c>
      <c r="H38" s="61">
        <f>+'Week 1'!H38+'Week 2'!H38+'Week 3'!H38+'Week 4'!H38</f>
        <v>0</v>
      </c>
      <c r="I38" s="59">
        <f aca="true" t="shared" si="13" ref="I38:I55">SUM(B38:H38)</f>
        <v>0</v>
      </c>
      <c r="J38" s="77"/>
      <c r="K38" s="78"/>
    </row>
    <row r="39" spans="1:11" ht="15" customHeight="1">
      <c r="A39" s="125" t="str">
        <f>+'Week 1'!A39</f>
        <v>fresh guys</v>
      </c>
      <c r="B39" s="61">
        <f>+'Week 1'!B39+'Week 2'!B39+'Week 3'!B39+'Week 4'!B39</f>
        <v>0</v>
      </c>
      <c r="C39" s="61">
        <f>+'Week 1'!C39+'Week 2'!C39+'Week 3'!C39+'Week 4'!C39</f>
        <v>0</v>
      </c>
      <c r="D39" s="61">
        <f>+'Week 1'!D39+'Week 2'!D39+'Week 3'!D39+'Week 4'!D39</f>
        <v>0</v>
      </c>
      <c r="E39" s="61">
        <f>+'Week 1'!E39+'Week 2'!E39+'Week 3'!E39+'Week 4'!E39</f>
        <v>0</v>
      </c>
      <c r="F39" s="61">
        <f>+'Week 1'!F39+'Week 2'!F39+'Week 3'!F39+'Week 4'!F39</f>
        <v>0</v>
      </c>
      <c r="G39" s="61">
        <f>+'Week 1'!G39+'Week 2'!G39+'Week 3'!G39+'Week 4'!G39</f>
        <v>0</v>
      </c>
      <c r="H39" s="61">
        <f>+'Week 1'!H39+'Week 2'!H39+'Week 3'!H39+'Week 4'!H39</f>
        <v>0</v>
      </c>
      <c r="I39" s="59">
        <f t="shared" si="13"/>
        <v>0</v>
      </c>
      <c r="J39" s="306"/>
      <c r="K39" s="307"/>
    </row>
    <row r="40" spans="1:11" ht="15">
      <c r="A40" s="125" t="str">
        <f>+'Week 1'!A40</f>
        <v>hunt and gather</v>
      </c>
      <c r="B40" s="61">
        <f>+'Week 1'!B40+'Week 2'!B40+'Week 3'!B40+'Week 4'!B40</f>
        <v>0</v>
      </c>
      <c r="C40" s="61">
        <f>+'Week 1'!C40+'Week 2'!C40+'Week 3'!C40+'Week 4'!C40</f>
        <v>0</v>
      </c>
      <c r="D40" s="61">
        <f>+'Week 1'!D40+'Week 2'!D40+'Week 3'!D40+'Week 4'!D40</f>
        <v>0</v>
      </c>
      <c r="E40" s="61">
        <f>+'Week 1'!E40+'Week 2'!E40+'Week 3'!E40+'Week 4'!E40</f>
        <v>0</v>
      </c>
      <c r="F40" s="61">
        <f>+'Week 1'!F40+'Week 2'!F40+'Week 3'!F40+'Week 4'!F40</f>
        <v>0</v>
      </c>
      <c r="G40" s="61">
        <f>+'Week 1'!G40+'Week 2'!G40+'Week 3'!G40+'Week 4'!G40</f>
        <v>0</v>
      </c>
      <c r="H40" s="61">
        <f>+'Week 1'!H40+'Week 2'!H40+'Week 3'!H40+'Week 4'!H40</f>
        <v>0</v>
      </c>
      <c r="I40" s="59">
        <f t="shared" si="13"/>
        <v>0</v>
      </c>
      <c r="J40" s="306"/>
      <c r="K40" s="307"/>
    </row>
    <row r="41" spans="1:11" ht="15">
      <c r="A41" s="125" t="str">
        <f>+'Week 1'!A41</f>
        <v>italco</v>
      </c>
      <c r="B41" s="61">
        <f>+'Week 1'!B41+'Week 2'!B41+'Week 3'!B41+'Week 4'!B41</f>
        <v>0</v>
      </c>
      <c r="C41" s="61">
        <f>+'Week 1'!C41+'Week 2'!C41+'Week 3'!C41+'Week 4'!C41</f>
        <v>0</v>
      </c>
      <c r="D41" s="61">
        <f>+'Week 1'!D41+'Week 2'!D41+'Week 3'!D41+'Week 4'!D41</f>
        <v>0</v>
      </c>
      <c r="E41" s="61">
        <f>+'Week 1'!E41+'Week 2'!E41+'Week 3'!E41+'Week 4'!E41</f>
        <v>0</v>
      </c>
      <c r="F41" s="61">
        <f>+'Week 1'!F41+'Week 2'!F41+'Week 3'!F41+'Week 4'!F41</f>
        <v>0</v>
      </c>
      <c r="G41" s="61">
        <f>+'Week 1'!G41+'Week 2'!G41+'Week 3'!G41+'Week 4'!G41</f>
        <v>0</v>
      </c>
      <c r="H41" s="61">
        <f>+'Week 1'!H41+'Week 2'!H41+'Week 3'!H41+'Week 4'!H41</f>
        <v>0</v>
      </c>
      <c r="I41" s="59">
        <f t="shared" si="13"/>
        <v>0</v>
      </c>
      <c r="J41" s="306"/>
      <c r="K41" s="307"/>
    </row>
    <row r="42" spans="1:11" ht="15">
      <c r="A42" s="125" t="str">
        <f>+'Week 1'!A42</f>
        <v>Meadow Gold</v>
      </c>
      <c r="B42" s="61">
        <f>+'Week 1'!B42+'Week 2'!B42+'Week 3'!B42+'Week 4'!B42</f>
        <v>0</v>
      </c>
      <c r="C42" s="61">
        <f>+'Week 1'!C42+'Week 2'!C42+'Week 3'!C42+'Week 4'!C42</f>
        <v>0</v>
      </c>
      <c r="D42" s="61">
        <f>+'Week 1'!D42+'Week 2'!D42+'Week 3'!D42+'Week 4'!D42</f>
        <v>0</v>
      </c>
      <c r="E42" s="61">
        <f>+'Week 1'!E42+'Week 2'!E42+'Week 3'!E42+'Week 4'!E42</f>
        <v>0</v>
      </c>
      <c r="F42" s="61">
        <f>+'Week 1'!F42+'Week 2'!F42+'Week 3'!F42+'Week 4'!F42</f>
        <v>0</v>
      </c>
      <c r="G42" s="61">
        <f>+'Week 1'!G42+'Week 2'!G42+'Week 3'!G42+'Week 4'!G42</f>
        <v>0</v>
      </c>
      <c r="H42" s="61">
        <f>+'Week 1'!H42+'Week 2'!H42+'Week 3'!H42+'Week 4'!H42</f>
        <v>0</v>
      </c>
      <c r="I42" s="59">
        <f t="shared" si="13"/>
        <v>0</v>
      </c>
      <c r="J42" s="306"/>
      <c r="K42" s="307"/>
    </row>
    <row r="43" spans="1:11" ht="15">
      <c r="A43" s="125" t="str">
        <f>+'Week 1'!A43</f>
        <v>Northeast</v>
      </c>
      <c r="B43" s="61">
        <f>+'Week 1'!B43+'Week 2'!B43+'Week 3'!B43+'Week 4'!B43</f>
        <v>0</v>
      </c>
      <c r="C43" s="61">
        <f>+'Week 1'!C43+'Week 2'!C43+'Week 3'!C43+'Week 4'!C43</f>
        <v>0</v>
      </c>
      <c r="D43" s="61">
        <f>+'Week 1'!D43+'Week 2'!D43+'Week 3'!D43+'Week 4'!D43</f>
        <v>0</v>
      </c>
      <c r="E43" s="61">
        <f>+'Week 1'!E43+'Week 2'!E43+'Week 3'!E43+'Week 4'!E43</f>
        <v>0</v>
      </c>
      <c r="F43" s="61">
        <f>+'Week 1'!F43+'Week 2'!F43+'Week 3'!F43+'Week 4'!F43</f>
        <v>0</v>
      </c>
      <c r="G43" s="61">
        <f>+'Week 1'!G43+'Week 2'!G43+'Week 3'!G43+'Week 4'!G43</f>
        <v>0</v>
      </c>
      <c r="H43" s="61">
        <f>+'Week 1'!H43+'Week 2'!H43+'Week 3'!H43+'Week 4'!H43</f>
        <v>0</v>
      </c>
      <c r="I43" s="59">
        <f t="shared" si="13"/>
        <v>0</v>
      </c>
      <c r="J43" s="306"/>
      <c r="K43" s="307"/>
    </row>
    <row r="44" spans="1:11" ht="15" customHeight="1">
      <c r="A44" s="125" t="str">
        <f>+'Week 1'!A44</f>
        <v>Shamrock</v>
      </c>
      <c r="B44" s="61">
        <f>+'Week 1'!B44+'Week 2'!B44+'Week 3'!B44+'Week 4'!B44</f>
        <v>0</v>
      </c>
      <c r="C44" s="61">
        <f>+'Week 1'!C44+'Week 2'!C44+'Week 3'!C44+'Week 4'!C44</f>
        <v>0</v>
      </c>
      <c r="D44" s="61">
        <f>+'Week 1'!D44+'Week 2'!D44+'Week 3'!D44+'Week 4'!D44</f>
        <v>0</v>
      </c>
      <c r="E44" s="61">
        <f>+'Week 1'!E44+'Week 2'!E44+'Week 3'!E44+'Week 4'!E44</f>
        <v>0</v>
      </c>
      <c r="F44" s="61">
        <f>+'Week 1'!F44+'Week 2'!F44+'Week 3'!F44+'Week 4'!F44</f>
        <v>0</v>
      </c>
      <c r="G44" s="61">
        <f>+'Week 1'!G44+'Week 2'!G44+'Week 3'!G44+'Week 4'!G44</f>
        <v>0</v>
      </c>
      <c r="H44" s="61">
        <f>+'Week 1'!H44+'Week 2'!H44+'Week 3'!H44+'Week 4'!H44</f>
        <v>0</v>
      </c>
      <c r="I44" s="59">
        <f t="shared" si="13"/>
        <v>0</v>
      </c>
      <c r="J44" s="306"/>
      <c r="K44" s="307"/>
    </row>
    <row r="45" spans="1:11" ht="15" customHeight="1">
      <c r="A45" s="125" t="str">
        <f>+'Week 1'!A45</f>
        <v>tenderbelly</v>
      </c>
      <c r="B45" s="61">
        <f>+'Week 1'!B45+'Week 2'!B45+'Week 3'!B45+'Week 4'!B45</f>
        <v>0</v>
      </c>
      <c r="C45" s="61">
        <f>+'Week 1'!C45+'Week 2'!C45+'Week 3'!C45+'Week 4'!C45</f>
        <v>0</v>
      </c>
      <c r="D45" s="61">
        <f>+'Week 1'!D45+'Week 2'!D45+'Week 3'!D45+'Week 4'!D45</f>
        <v>0</v>
      </c>
      <c r="E45" s="61">
        <f>+'Week 1'!E45+'Week 2'!E45+'Week 3'!E45+'Week 4'!E45</f>
        <v>0</v>
      </c>
      <c r="F45" s="61">
        <f>+'Week 1'!F45+'Week 2'!F45+'Week 3'!F45+'Week 4'!F45</f>
        <v>0</v>
      </c>
      <c r="G45" s="61">
        <f>+'Week 1'!G45+'Week 2'!G45+'Week 3'!G45+'Week 4'!G45</f>
        <v>0</v>
      </c>
      <c r="H45" s="61">
        <f>+'Week 1'!H45+'Week 2'!H45+'Week 3'!H45+'Week 4'!H45</f>
        <v>0</v>
      </c>
      <c r="I45" s="59">
        <f t="shared" si="13"/>
        <v>0</v>
      </c>
      <c r="J45" s="306"/>
      <c r="K45" s="307"/>
    </row>
    <row r="46" spans="1:11" ht="15" customHeight="1">
      <c r="A46" s="125" t="str">
        <f>+'Week 1'!A46</f>
        <v>tonalis </v>
      </c>
      <c r="B46" s="61">
        <f>+'Week 1'!B46+'Week 2'!B46+'Week 3'!B46+'Week 4'!B46</f>
        <v>0</v>
      </c>
      <c r="C46" s="61">
        <f>+'Week 1'!C46+'Week 2'!C46+'Week 3'!C46+'Week 4'!C46</f>
        <v>0</v>
      </c>
      <c r="D46" s="61">
        <f>+'Week 1'!D46+'Week 2'!D46+'Week 3'!D46+'Week 4'!D46</f>
        <v>0</v>
      </c>
      <c r="E46" s="61">
        <f>+'Week 1'!E46+'Week 2'!E46+'Week 3'!E46+'Week 4'!E46</f>
        <v>0</v>
      </c>
      <c r="F46" s="61">
        <f>+'Week 1'!F46+'Week 2'!F46+'Week 3'!F46+'Week 4'!F46</f>
        <v>0</v>
      </c>
      <c r="G46" s="61">
        <f>+'Week 1'!G46+'Week 2'!G46+'Week 3'!G46+'Week 4'!G46</f>
        <v>0</v>
      </c>
      <c r="H46" s="61">
        <f>+'Week 1'!H46+'Week 2'!H46+'Week 3'!H46+'Week 4'!H46</f>
        <v>0</v>
      </c>
      <c r="I46" s="59">
        <f t="shared" si="13"/>
        <v>0</v>
      </c>
      <c r="J46" s="306"/>
      <c r="K46" s="307"/>
    </row>
    <row r="47" spans="1:11" s="57" customFormat="1" ht="15" customHeight="1">
      <c r="A47" s="125" t="str">
        <f>+'Week 1'!A47</f>
        <v> </v>
      </c>
      <c r="B47" s="61">
        <f>+'Week 1'!B47+'Week 2'!B47+'Week 3'!B47+'Week 4'!B47</f>
        <v>0</v>
      </c>
      <c r="C47" s="61">
        <f>+'Week 1'!C47+'Week 2'!C47+'Week 3'!C47+'Week 4'!C47</f>
        <v>0</v>
      </c>
      <c r="D47" s="61">
        <f>+'Week 1'!D47+'Week 2'!D47+'Week 3'!D47+'Week 4'!D47</f>
        <v>0</v>
      </c>
      <c r="E47" s="61">
        <f>+'Week 1'!E47+'Week 2'!E47+'Week 3'!E47+'Week 4'!E47</f>
        <v>0</v>
      </c>
      <c r="F47" s="61">
        <f>+'Week 1'!F47+'Week 2'!F47+'Week 3'!F47+'Week 4'!F47</f>
        <v>0</v>
      </c>
      <c r="G47" s="61">
        <f>+'Week 1'!G47+'Week 2'!G47+'Week 3'!G47+'Week 4'!G47</f>
        <v>0</v>
      </c>
      <c r="H47" s="61">
        <f>+'Week 1'!H47+'Week 2'!H47+'Week 3'!H47+'Week 4'!H47</f>
        <v>0</v>
      </c>
      <c r="I47" s="59">
        <f t="shared" si="13"/>
        <v>0</v>
      </c>
      <c r="J47" s="306"/>
      <c r="K47" s="307"/>
    </row>
    <row r="48" spans="1:11" s="57" customFormat="1" ht="15" customHeight="1">
      <c r="A48" s="125" t="str">
        <f>+'Week 1'!A48</f>
        <v> </v>
      </c>
      <c r="B48" s="61">
        <f>+'Week 1'!B48+'Week 2'!B48+'Week 3'!B48+'Week 4'!B48</f>
        <v>0</v>
      </c>
      <c r="C48" s="61">
        <f>+'Week 1'!C48+'Week 2'!C48+'Week 3'!C48+'Week 4'!C48</f>
        <v>0</v>
      </c>
      <c r="D48" s="61">
        <f>+'Week 1'!D48+'Week 2'!D48+'Week 3'!D48+'Week 4'!D48</f>
        <v>0</v>
      </c>
      <c r="E48" s="61">
        <f>+'Week 1'!E48+'Week 2'!E48+'Week 3'!E48+'Week 4'!E48</f>
        <v>0</v>
      </c>
      <c r="F48" s="61">
        <f>+'Week 1'!F48+'Week 2'!F48+'Week 3'!F48+'Week 4'!F48</f>
        <v>0</v>
      </c>
      <c r="G48" s="61">
        <f>+'Week 1'!G48+'Week 2'!G48+'Week 3'!G48+'Week 4'!G48</f>
        <v>0</v>
      </c>
      <c r="H48" s="61">
        <f>+'Week 1'!H48+'Week 2'!H48+'Week 3'!H48+'Week 4'!H48</f>
        <v>0</v>
      </c>
      <c r="I48" s="59">
        <f t="shared" si="13"/>
        <v>0</v>
      </c>
      <c r="J48" s="306"/>
      <c r="K48" s="307"/>
    </row>
    <row r="49" spans="1:11" s="57" customFormat="1" ht="15" customHeight="1">
      <c r="A49" s="125" t="str">
        <f>+'Week 1'!A49</f>
        <v> </v>
      </c>
      <c r="B49" s="61">
        <f>+'Week 1'!B49+'Week 2'!B49+'Week 3'!B49+'Week 4'!B49</f>
        <v>0</v>
      </c>
      <c r="C49" s="61">
        <f>+'Week 1'!C49+'Week 2'!C49+'Week 3'!C49+'Week 4'!C49</f>
        <v>0</v>
      </c>
      <c r="D49" s="61">
        <f>+'Week 1'!D49+'Week 2'!D49+'Week 3'!D49+'Week 4'!D49</f>
        <v>0</v>
      </c>
      <c r="E49" s="61">
        <f>+'Week 1'!E49+'Week 2'!E49+'Week 3'!E49+'Week 4'!E49</f>
        <v>0</v>
      </c>
      <c r="F49" s="61">
        <f>+'Week 1'!F49+'Week 2'!F49+'Week 3'!F49+'Week 4'!F49</f>
        <v>0</v>
      </c>
      <c r="G49" s="61">
        <f>+'Week 1'!G49+'Week 2'!G49+'Week 3'!G49+'Week 4'!G49</f>
        <v>0</v>
      </c>
      <c r="H49" s="61">
        <f>+'Week 1'!H49+'Week 2'!H49+'Week 3'!H49+'Week 4'!H49</f>
        <v>0</v>
      </c>
      <c r="I49" s="59">
        <f t="shared" si="13"/>
        <v>0</v>
      </c>
      <c r="J49" s="306"/>
      <c r="K49" s="307"/>
    </row>
    <row r="50" spans="1:11" s="57" customFormat="1" ht="15" customHeight="1">
      <c r="A50" s="125" t="str">
        <f>+'Week 1'!A50</f>
        <v> </v>
      </c>
      <c r="B50" s="61">
        <f>+'Week 1'!B50+'Week 2'!B50+'Week 3'!B50+'Week 4'!B50</f>
        <v>0</v>
      </c>
      <c r="C50" s="61">
        <f>+'Week 1'!C50+'Week 2'!C50+'Week 3'!C50+'Week 4'!C50</f>
        <v>0</v>
      </c>
      <c r="D50" s="61">
        <f>+'Week 1'!D50+'Week 2'!D50+'Week 3'!D50+'Week 4'!D50</f>
        <v>0</v>
      </c>
      <c r="E50" s="61">
        <f>+'Week 1'!E50+'Week 2'!E50+'Week 3'!E50+'Week 4'!E50</f>
        <v>0</v>
      </c>
      <c r="F50" s="61">
        <f>+'Week 1'!F50+'Week 2'!F50+'Week 3'!F50+'Week 4'!F50</f>
        <v>0</v>
      </c>
      <c r="G50" s="61">
        <f>+'Week 1'!G50+'Week 2'!G50+'Week 3'!G50+'Week 4'!G50</f>
        <v>0</v>
      </c>
      <c r="H50" s="61">
        <f>+'Week 1'!H50+'Week 2'!H50+'Week 3'!H50+'Week 4'!H50</f>
        <v>0</v>
      </c>
      <c r="I50" s="59">
        <f t="shared" si="13"/>
        <v>0</v>
      </c>
      <c r="J50" s="89"/>
      <c r="K50" s="184"/>
    </row>
    <row r="51" spans="1:11" s="57" customFormat="1" ht="15" customHeight="1">
      <c r="A51" s="125" t="str">
        <f>+'Week 1'!A51</f>
        <v> </v>
      </c>
      <c r="B51" s="61">
        <f>+'Week 1'!B51+'Week 2'!B51+'Week 3'!B51+'Week 4'!B51</f>
        <v>0</v>
      </c>
      <c r="C51" s="61">
        <f>+'Week 1'!C51+'Week 2'!C51+'Week 3'!C51+'Week 4'!C51</f>
        <v>0</v>
      </c>
      <c r="D51" s="61">
        <f>+'Week 1'!D51+'Week 2'!D51+'Week 3'!D51+'Week 4'!D51</f>
        <v>0</v>
      </c>
      <c r="E51" s="61">
        <f>+'Week 1'!E51+'Week 2'!E51+'Week 3'!E51+'Week 4'!E51</f>
        <v>0</v>
      </c>
      <c r="F51" s="61">
        <f>+'Week 1'!F51+'Week 2'!F51+'Week 3'!F51+'Week 4'!F51</f>
        <v>0</v>
      </c>
      <c r="G51" s="61">
        <f>+'Week 1'!G51+'Week 2'!G51+'Week 3'!G51+'Week 4'!G51</f>
        <v>0</v>
      </c>
      <c r="H51" s="61">
        <f>+'Week 1'!H51+'Week 2'!H51+'Week 3'!H51+'Week 4'!H51</f>
        <v>0</v>
      </c>
      <c r="I51" s="59">
        <f t="shared" si="13"/>
        <v>0</v>
      </c>
      <c r="J51" s="89"/>
      <c r="K51" s="184"/>
    </row>
    <row r="52" spans="1:11" s="57" customFormat="1" ht="15" customHeight="1">
      <c r="A52" s="125" t="str">
        <f>+'Week 1'!A52</f>
        <v> </v>
      </c>
      <c r="B52" s="61">
        <f>+'Week 1'!B52+'Week 2'!B52+'Week 3'!B52+'Week 4'!B52</f>
        <v>0</v>
      </c>
      <c r="C52" s="61">
        <f>+'Week 1'!C52+'Week 2'!C52+'Week 3'!C52+'Week 4'!C52</f>
        <v>0</v>
      </c>
      <c r="D52" s="61">
        <f>+'Week 1'!D52+'Week 2'!D52+'Week 3'!D52+'Week 4'!D52</f>
        <v>0</v>
      </c>
      <c r="E52" s="61">
        <f>+'Week 1'!E52+'Week 2'!E52+'Week 3'!E52+'Week 4'!E52</f>
        <v>0</v>
      </c>
      <c r="F52" s="61">
        <f>+'Week 1'!F52+'Week 2'!F52+'Week 3'!F52+'Week 4'!F52</f>
        <v>0</v>
      </c>
      <c r="G52" s="61">
        <f>+'Week 1'!G52+'Week 2'!G52+'Week 3'!G52+'Week 4'!G52</f>
        <v>0</v>
      </c>
      <c r="H52" s="61">
        <f>+'Week 1'!H52+'Week 2'!H52+'Week 3'!H52+'Week 4'!H52</f>
        <v>0</v>
      </c>
      <c r="I52" s="59">
        <f t="shared" si="13"/>
        <v>0</v>
      </c>
      <c r="J52" s="89"/>
      <c r="K52" s="184"/>
    </row>
    <row r="53" spans="1:11" s="57" customFormat="1" ht="15" customHeight="1">
      <c r="A53" s="125" t="str">
        <f>+'Week 1'!A53</f>
        <v>Other</v>
      </c>
      <c r="B53" s="61">
        <f>+'Week 1'!B53+'Week 2'!B53+'Week 3'!B53+'Week 4'!B53</f>
        <v>0</v>
      </c>
      <c r="C53" s="61">
        <f>+'Week 1'!C53+'Week 2'!C53+'Week 3'!C53+'Week 4'!C53</f>
        <v>0</v>
      </c>
      <c r="D53" s="61">
        <f>+'Week 1'!D53+'Week 2'!D53+'Week 3'!D53+'Week 4'!D53</f>
        <v>0</v>
      </c>
      <c r="E53" s="61">
        <f>+'Week 1'!E53+'Week 2'!E53+'Week 3'!E53+'Week 4'!E53</f>
        <v>0</v>
      </c>
      <c r="F53" s="61">
        <f>+'Week 1'!F53+'Week 2'!F53+'Week 3'!F53+'Week 4'!F53</f>
        <v>0</v>
      </c>
      <c r="G53" s="61">
        <f>+'Week 1'!G53+'Week 2'!G53+'Week 3'!G53+'Week 4'!G53</f>
        <v>0</v>
      </c>
      <c r="H53" s="61">
        <f>+'Week 1'!H53+'Week 2'!H53+'Week 3'!H53+'Week 4'!H53</f>
        <v>0</v>
      </c>
      <c r="I53" s="59">
        <f t="shared" si="13"/>
        <v>0</v>
      </c>
      <c r="J53" s="77"/>
      <c r="K53" s="78"/>
    </row>
    <row r="54" spans="1:11" ht="15" customHeight="1">
      <c r="A54" s="125" t="s">
        <v>23</v>
      </c>
      <c r="B54" s="61">
        <f>+'Week 1'!B54+'Week 2'!B54+'Week 3'!B54+'Week 4'!B54</f>
        <v>0</v>
      </c>
      <c r="C54" s="61">
        <f>+'Week 1'!C54+'Week 2'!C54+'Week 3'!C54+'Week 4'!C54</f>
        <v>0</v>
      </c>
      <c r="D54" s="61">
        <f>+'Week 1'!D54+'Week 2'!D54+'Week 3'!D54+'Week 4'!D54</f>
        <v>0</v>
      </c>
      <c r="E54" s="61">
        <f>+'Week 1'!E54+'Week 2'!E54+'Week 3'!E54+'Week 4'!E54</f>
        <v>0</v>
      </c>
      <c r="F54" s="61">
        <f>+'Week 1'!F54+'Week 2'!F54+'Week 3'!F54+'Week 4'!F54</f>
        <v>0</v>
      </c>
      <c r="G54" s="61">
        <f>+'Week 1'!G54+'Week 2'!G54+'Week 3'!G54+'Week 4'!G54</f>
        <v>0</v>
      </c>
      <c r="H54" s="61">
        <f>+'Week 1'!H54+'Week 2'!H54+'Week 3'!H54+'Week 4'!H54</f>
        <v>0</v>
      </c>
      <c r="I54" s="59">
        <f t="shared" si="13"/>
        <v>0</v>
      </c>
      <c r="J54" s="77"/>
      <c r="K54" s="78"/>
    </row>
    <row r="55" spans="1:11" ht="15" customHeight="1" thickBot="1">
      <c r="A55" s="125" t="s">
        <v>21</v>
      </c>
      <c r="B55" s="61">
        <f>+'Week 1'!B55+'Week 2'!B55+'Week 3'!B55+'Week 4'!B55</f>
        <v>0</v>
      </c>
      <c r="C55" s="61">
        <f>+'Week 1'!C55+'Week 2'!C55+'Week 3'!C55+'Week 4'!C55</f>
        <v>0</v>
      </c>
      <c r="D55" s="61">
        <f>+'Week 1'!D55+'Week 2'!D55+'Week 3'!D55+'Week 4'!D55</f>
        <v>0</v>
      </c>
      <c r="E55" s="61">
        <f>+'Week 1'!E55+'Week 2'!E55+'Week 3'!E55+'Week 4'!E55</f>
        <v>0</v>
      </c>
      <c r="F55" s="61">
        <f>+'Week 1'!F55+'Week 2'!F55+'Week 3'!F55+'Week 4'!F55</f>
        <v>0</v>
      </c>
      <c r="G55" s="61">
        <f>+'Week 1'!G55+'Week 2'!G55+'Week 3'!G55+'Week 4'!G55</f>
        <v>0</v>
      </c>
      <c r="H55" s="61">
        <f>+'Week 1'!H55+'Week 2'!H55+'Week 3'!H55+'Week 4'!H55</f>
        <v>0</v>
      </c>
      <c r="I55" s="59">
        <f t="shared" si="13"/>
        <v>0</v>
      </c>
      <c r="J55" s="77"/>
      <c r="K55" s="78"/>
    </row>
    <row r="56" spans="1:11" ht="15.75" thickBot="1">
      <c r="A56" s="125"/>
      <c r="B56" s="61">
        <f>+B34</f>
        <v>0</v>
      </c>
      <c r="C56" s="61">
        <f aca="true" t="shared" si="14" ref="C56:H56">+C34</f>
        <v>0</v>
      </c>
      <c r="D56" s="61">
        <f t="shared" si="14"/>
        <v>0</v>
      </c>
      <c r="E56" s="61">
        <f t="shared" si="14"/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59">
        <f>SUM(B56:H56)</f>
        <v>0</v>
      </c>
      <c r="J56" s="77"/>
      <c r="K56" s="79" t="s">
        <v>26</v>
      </c>
    </row>
    <row r="57" spans="1:11" ht="15">
      <c r="A57" s="80" t="s">
        <v>20</v>
      </c>
      <c r="B57" s="152">
        <f aca="true" t="shared" si="15" ref="B57:H57">SUM(B37:B56)</f>
        <v>0</v>
      </c>
      <c r="C57" s="152">
        <f t="shared" si="15"/>
        <v>0</v>
      </c>
      <c r="D57" s="152">
        <f t="shared" si="15"/>
        <v>0</v>
      </c>
      <c r="E57" s="152">
        <f t="shared" si="15"/>
        <v>0</v>
      </c>
      <c r="F57" s="152">
        <f t="shared" si="15"/>
        <v>0</v>
      </c>
      <c r="G57" s="152">
        <f t="shared" si="15"/>
        <v>0</v>
      </c>
      <c r="H57" s="152">
        <f t="shared" si="15"/>
        <v>0</v>
      </c>
      <c r="I57" s="153">
        <f>SUM(I37:I56)</f>
        <v>0</v>
      </c>
      <c r="J57" s="152">
        <f>+J58*J8</f>
        <v>0</v>
      </c>
      <c r="K57" s="160">
        <f>+J57-I57</f>
        <v>0</v>
      </c>
    </row>
    <row r="58" spans="1:11" ht="15.75" thickBot="1">
      <c r="A58" s="154"/>
      <c r="B58" s="155"/>
      <c r="C58" s="155"/>
      <c r="D58" s="155"/>
      <c r="E58" s="155"/>
      <c r="F58" s="155"/>
      <c r="G58" s="337" t="s">
        <v>45</v>
      </c>
      <c r="H58" s="338"/>
      <c r="I58" s="156">
        <f>IF(ISERROR(I57/I8),"",(I57/I8))</f>
      </c>
      <c r="J58" s="128">
        <f>+I2</f>
        <v>0</v>
      </c>
      <c r="K58" s="175" t="s">
        <v>26</v>
      </c>
    </row>
    <row r="60" spans="1:11" ht="15">
      <c r="A60" s="157" t="s">
        <v>24</v>
      </c>
      <c r="B60" s="82" t="s">
        <v>2</v>
      </c>
      <c r="C60" s="81" t="s">
        <v>3</v>
      </c>
      <c r="D60" s="81" t="s">
        <v>4</v>
      </c>
      <c r="E60" s="81" t="s">
        <v>5</v>
      </c>
      <c r="F60" s="81" t="s">
        <v>6</v>
      </c>
      <c r="G60" s="81" t="s">
        <v>7</v>
      </c>
      <c r="H60" s="83" t="s">
        <v>8</v>
      </c>
      <c r="I60" s="81" t="s">
        <v>9</v>
      </c>
      <c r="J60" s="82" t="s">
        <v>17</v>
      </c>
      <c r="K60" s="81" t="s">
        <v>18</v>
      </c>
    </row>
    <row r="61" spans="1:11" ht="15">
      <c r="A61" s="125" t="str">
        <f>+'Week 1'!A61</f>
        <v>altamira </v>
      </c>
      <c r="B61" s="61">
        <f>+'Week 1'!B61+'Week 2'!B61+'Week 3'!B61+'Week 4'!B61</f>
        <v>0</v>
      </c>
      <c r="C61" s="61">
        <f>+'Week 1'!C61+'Week 2'!C61+'Week 3'!C61+'Week 4'!C61</f>
        <v>0</v>
      </c>
      <c r="D61" s="61">
        <f>+'Week 1'!D61+'Week 2'!D61+'Week 3'!D61+'Week 4'!D61</f>
        <v>0</v>
      </c>
      <c r="E61" s="61">
        <f>+'Week 1'!E61+'Week 2'!E61+'Week 3'!E61+'Week 4'!E61</f>
        <v>0</v>
      </c>
      <c r="F61" s="61">
        <f>+'Week 1'!F61+'Week 2'!F61+'Week 3'!F61+'Week 4'!F61</f>
        <v>0</v>
      </c>
      <c r="G61" s="61">
        <f>+'Week 1'!G61+'Week 2'!G61+'Week 3'!G61+'Week 4'!G61</f>
        <v>0</v>
      </c>
      <c r="H61" s="61">
        <f>+'Week 1'!H61+'Week 2'!H61+'Week 3'!H61+'Week 4'!H61</f>
        <v>0</v>
      </c>
      <c r="I61" s="59">
        <f>SUM(B61:H61)</f>
        <v>0</v>
      </c>
      <c r="J61" s="77"/>
      <c r="K61" s="78"/>
    </row>
    <row r="62" spans="1:11" ht="15">
      <c r="A62" s="125" t="str">
        <f>+'Week 1'!A62</f>
        <v>beverage dist</v>
      </c>
      <c r="B62" s="61">
        <f>+'Week 1'!B62+'Week 2'!B62+'Week 3'!B62+'Week 4'!B62</f>
        <v>0</v>
      </c>
      <c r="C62" s="61">
        <f>+'Week 1'!C62+'Week 2'!C62+'Week 3'!C62+'Week 4'!C62</f>
        <v>0</v>
      </c>
      <c r="D62" s="61">
        <f>+'Week 1'!D62+'Week 2'!D62+'Week 3'!D62+'Week 4'!D62</f>
        <v>0</v>
      </c>
      <c r="E62" s="61">
        <f>+'Week 1'!E62+'Week 2'!E62+'Week 3'!E62+'Week 4'!E62</f>
        <v>0</v>
      </c>
      <c r="F62" s="61">
        <f>+'Week 1'!F62+'Week 2'!F62+'Week 3'!F62+'Week 4'!F62</f>
        <v>0</v>
      </c>
      <c r="G62" s="61">
        <f>+'Week 1'!G62+'Week 2'!G62+'Week 3'!G62+'Week 4'!G62</f>
        <v>0</v>
      </c>
      <c r="H62" s="61">
        <f>+'Week 1'!H62+'Week 2'!H62+'Week 3'!H62+'Week 4'!H62</f>
        <v>0</v>
      </c>
      <c r="I62" s="59">
        <f aca="true" t="shared" si="16" ref="I62:I83">SUM(B62:H62)</f>
        <v>0</v>
      </c>
      <c r="J62" s="77"/>
      <c r="K62" s="78"/>
    </row>
    <row r="63" spans="1:11" ht="15">
      <c r="A63" s="125" t="str">
        <f>+'Week 1'!A63</f>
        <v>Brava</v>
      </c>
      <c r="B63" s="61">
        <f>+'Week 1'!B63+'Week 2'!B63+'Week 3'!B63+'Week 4'!B63</f>
        <v>0</v>
      </c>
      <c r="C63" s="61">
        <f>+'Week 1'!C63+'Week 2'!C63+'Week 3'!C63+'Week 4'!C63</f>
        <v>0</v>
      </c>
      <c r="D63" s="61">
        <f>+'Week 1'!D63+'Week 2'!D63+'Week 3'!D63+'Week 4'!D63</f>
        <v>0</v>
      </c>
      <c r="E63" s="61">
        <f>+'Week 1'!E63+'Week 2'!E63+'Week 3'!E63+'Week 4'!E63</f>
        <v>0</v>
      </c>
      <c r="F63" s="61">
        <f>+'Week 1'!F63+'Week 2'!F63+'Week 3'!F63+'Week 4'!F63</f>
        <v>0</v>
      </c>
      <c r="G63" s="61">
        <f>+'Week 1'!G63+'Week 2'!G63+'Week 3'!G63+'Week 4'!G63</f>
        <v>0</v>
      </c>
      <c r="H63" s="61">
        <f>+'Week 1'!H63+'Week 2'!H63+'Week 3'!H63+'Week 4'!H63</f>
        <v>0</v>
      </c>
      <c r="I63" s="59">
        <f t="shared" si="16"/>
        <v>0</v>
      </c>
      <c r="J63" s="77"/>
      <c r="K63" s="78"/>
    </row>
    <row r="64" spans="1:11" ht="15">
      <c r="A64" s="125" t="str">
        <f>+'Week 1'!A64</f>
        <v>Coors/Bud</v>
      </c>
      <c r="B64" s="61">
        <f>+'Week 1'!B64+'Week 2'!B64+'Week 3'!B64+'Week 4'!B64</f>
        <v>0</v>
      </c>
      <c r="C64" s="61">
        <f>+'Week 1'!C64+'Week 2'!C64+'Week 3'!C64+'Week 4'!C64</f>
        <v>0</v>
      </c>
      <c r="D64" s="61">
        <f>+'Week 1'!D64+'Week 2'!D64+'Week 3'!D64+'Week 4'!D64</f>
        <v>0</v>
      </c>
      <c r="E64" s="61">
        <f>+'Week 1'!E64+'Week 2'!E64+'Week 3'!E64+'Week 4'!E64</f>
        <v>0</v>
      </c>
      <c r="F64" s="61">
        <f>+'Week 1'!F64+'Week 2'!F64+'Week 3'!F64+'Week 4'!F64</f>
        <v>0</v>
      </c>
      <c r="G64" s="61">
        <f>+'Week 1'!G64+'Week 2'!G64+'Week 3'!G64+'Week 4'!G64</f>
        <v>0</v>
      </c>
      <c r="H64" s="61">
        <f>+'Week 1'!H64+'Week 2'!H64+'Week 3'!H64+'Week 4'!H64</f>
        <v>0</v>
      </c>
      <c r="I64" s="59">
        <f t="shared" si="16"/>
        <v>0</v>
      </c>
      <c r="J64" s="77"/>
      <c r="K64" s="78"/>
    </row>
    <row r="65" spans="1:11" ht="15">
      <c r="A65" s="125" t="str">
        <f>+'Week 1'!A65</f>
        <v>Classic</v>
      </c>
      <c r="B65" s="61">
        <f>+'Week 1'!B65+'Week 2'!B65+'Week 3'!B65+'Week 4'!B65</f>
        <v>0</v>
      </c>
      <c r="C65" s="61">
        <f>+'Week 1'!C65+'Week 2'!C65+'Week 3'!C65+'Week 4'!C65</f>
        <v>0</v>
      </c>
      <c r="D65" s="61">
        <f>+'Week 1'!D65+'Week 2'!D65+'Week 3'!D65+'Week 4'!D65</f>
        <v>0</v>
      </c>
      <c r="E65" s="61">
        <f>+'Week 1'!E65+'Week 2'!E65+'Week 3'!E65+'Week 4'!E65</f>
        <v>0</v>
      </c>
      <c r="F65" s="61">
        <f>+'Week 1'!F65+'Week 2'!F65+'Week 3'!F65+'Week 4'!F65</f>
        <v>0</v>
      </c>
      <c r="G65" s="61">
        <f>+'Week 1'!G65+'Week 2'!G65+'Week 3'!G65+'Week 4'!G65</f>
        <v>0</v>
      </c>
      <c r="H65" s="61">
        <f>+'Week 1'!H65+'Week 2'!H65+'Week 3'!H65+'Week 4'!H65</f>
        <v>0</v>
      </c>
      <c r="I65" s="59">
        <f t="shared" si="16"/>
        <v>0</v>
      </c>
      <c r="J65" s="77"/>
      <c r="K65" s="78"/>
    </row>
    <row r="66" spans="1:11" ht="15">
      <c r="A66" s="125" t="str">
        <f>+'Week 1'!A66</f>
        <v>coda</v>
      </c>
      <c r="B66" s="61">
        <f>+'Week 1'!B66+'Week 2'!B66+'Week 3'!B66+'Week 4'!B66</f>
        <v>0</v>
      </c>
      <c r="C66" s="61">
        <f>+'Week 1'!C66+'Week 2'!C66+'Week 3'!C66+'Week 4'!C66</f>
        <v>0</v>
      </c>
      <c r="D66" s="61">
        <f>+'Week 1'!D66+'Week 2'!D66+'Week 3'!D66+'Week 4'!D66</f>
        <v>0</v>
      </c>
      <c r="E66" s="61">
        <f>+'Week 1'!E66+'Week 2'!E66+'Week 3'!E66+'Week 4'!E66</f>
        <v>0</v>
      </c>
      <c r="F66" s="61">
        <f>+'Week 1'!F66+'Week 2'!F66+'Week 3'!F66+'Week 4'!F66</f>
        <v>0</v>
      </c>
      <c r="G66" s="61">
        <f>+'Week 1'!G66+'Week 2'!G66+'Week 3'!G66+'Week 4'!G66</f>
        <v>0</v>
      </c>
      <c r="H66" s="61">
        <f>+'Week 1'!H66+'Week 2'!H66+'Week 3'!H66+'Week 4'!H66</f>
        <v>0</v>
      </c>
      <c r="I66" s="59">
        <f t="shared" si="16"/>
        <v>0</v>
      </c>
      <c r="J66" s="77"/>
      <c r="K66" s="78"/>
    </row>
    <row r="67" spans="1:11" ht="15">
      <c r="A67" s="125" t="str">
        <f>+'Week 1'!A67</f>
        <v>cr goodman</v>
      </c>
      <c r="B67" s="61">
        <f>+'Week 1'!B67+'Week 2'!B67+'Week 3'!B67+'Week 4'!B67</f>
        <v>0</v>
      </c>
      <c r="C67" s="61">
        <f>+'Week 1'!C67+'Week 2'!C67+'Week 3'!C67+'Week 4'!C67</f>
        <v>0</v>
      </c>
      <c r="D67" s="61">
        <f>+'Week 1'!D67+'Week 2'!D67+'Week 3'!D67+'Week 4'!D67</f>
        <v>0</v>
      </c>
      <c r="E67" s="61">
        <f>+'Week 1'!E67+'Week 2'!E67+'Week 3'!E67+'Week 4'!E67</f>
        <v>0</v>
      </c>
      <c r="F67" s="61">
        <f>+'Week 1'!F67+'Week 2'!F67+'Week 3'!F67+'Week 4'!F67</f>
        <v>0</v>
      </c>
      <c r="G67" s="61">
        <f>+'Week 1'!G67+'Week 2'!G67+'Week 3'!G67+'Week 4'!G67</f>
        <v>0</v>
      </c>
      <c r="H67" s="61">
        <f>+'Week 1'!H67+'Week 2'!H67+'Week 3'!H67+'Week 4'!H67</f>
        <v>0</v>
      </c>
      <c r="I67" s="59">
        <f t="shared" si="16"/>
        <v>0</v>
      </c>
      <c r="J67" s="77"/>
      <c r="K67" s="78"/>
    </row>
    <row r="68" spans="1:11" ht="15">
      <c r="A68" s="125" t="str">
        <f>+'Week 1'!A68</f>
        <v>cs wine</v>
      </c>
      <c r="B68" s="61">
        <f>+'Week 1'!B68+'Week 2'!B68+'Week 3'!B68+'Week 4'!B68</f>
        <v>0</v>
      </c>
      <c r="C68" s="61">
        <f>+'Week 1'!C68+'Week 2'!C68+'Week 3'!C68+'Week 4'!C68</f>
        <v>0</v>
      </c>
      <c r="D68" s="61">
        <f>+'Week 1'!D68+'Week 2'!D68+'Week 3'!D68+'Week 4'!D68</f>
        <v>0</v>
      </c>
      <c r="E68" s="61">
        <f>+'Week 1'!E68+'Week 2'!E68+'Week 3'!E68+'Week 4'!E68</f>
        <v>0</v>
      </c>
      <c r="F68" s="61">
        <f>+'Week 1'!F68+'Week 2'!F68+'Week 3'!F68+'Week 4'!F68</f>
        <v>0</v>
      </c>
      <c r="G68" s="61">
        <f>+'Week 1'!G68+'Week 2'!G68+'Week 3'!G68+'Week 4'!G68</f>
        <v>0</v>
      </c>
      <c r="H68" s="61">
        <f>+'Week 1'!H68+'Week 2'!H68+'Week 3'!H68+'Week 4'!H68</f>
        <v>0</v>
      </c>
      <c r="I68" s="59">
        <f t="shared" si="16"/>
        <v>0</v>
      </c>
      <c r="J68" s="77"/>
      <c r="K68" s="78"/>
    </row>
    <row r="69" spans="1:11" ht="15">
      <c r="A69" s="125" t="str">
        <f>+'Week 1'!A69</f>
        <v>Denver Beer</v>
      </c>
      <c r="B69" s="61">
        <f>+'Week 1'!B69+'Week 2'!B69+'Week 3'!B69+'Week 4'!B69</f>
        <v>0</v>
      </c>
      <c r="C69" s="61">
        <f>+'Week 1'!C69+'Week 2'!C69+'Week 3'!C69+'Week 4'!C69</f>
        <v>0</v>
      </c>
      <c r="D69" s="61">
        <f>+'Week 1'!D69+'Week 2'!D69+'Week 3'!D69+'Week 4'!D69</f>
        <v>0</v>
      </c>
      <c r="E69" s="61">
        <f>+'Week 1'!E69+'Week 2'!E69+'Week 3'!E69+'Week 4'!E69</f>
        <v>0</v>
      </c>
      <c r="F69" s="61">
        <f>+'Week 1'!F69+'Week 2'!F69+'Week 3'!F69+'Week 4'!F69</f>
        <v>0</v>
      </c>
      <c r="G69" s="61">
        <f>+'Week 1'!G69+'Week 2'!G69+'Week 3'!G69+'Week 4'!G69</f>
        <v>0</v>
      </c>
      <c r="H69" s="61">
        <f>+'Week 1'!H69+'Week 2'!H69+'Week 3'!H69+'Week 4'!H69</f>
        <v>0</v>
      </c>
      <c r="I69" s="59">
        <f t="shared" si="16"/>
        <v>0</v>
      </c>
      <c r="J69" s="77"/>
      <c r="K69" s="78"/>
    </row>
    <row r="70" spans="1:11" ht="15">
      <c r="A70" s="125" t="str">
        <f>+'Week 1'!A70</f>
        <v>Elite</v>
      </c>
      <c r="B70" s="61">
        <f>+'Week 1'!B70+'Week 2'!B70+'Week 3'!B70+'Week 4'!B70</f>
        <v>0</v>
      </c>
      <c r="C70" s="61">
        <f>+'Week 1'!C70+'Week 2'!C70+'Week 3'!C70+'Week 4'!C70</f>
        <v>0</v>
      </c>
      <c r="D70" s="61">
        <f>+'Week 1'!D70+'Week 2'!D70+'Week 3'!D70+'Week 4'!D70</f>
        <v>0</v>
      </c>
      <c r="E70" s="61">
        <f>+'Week 1'!E70+'Week 2'!E70+'Week 3'!E70+'Week 4'!E70</f>
        <v>0</v>
      </c>
      <c r="F70" s="61">
        <f>+'Week 1'!F70+'Week 2'!F70+'Week 3'!F70+'Week 4'!F70</f>
        <v>0</v>
      </c>
      <c r="G70" s="61">
        <f>+'Week 1'!G70+'Week 2'!G70+'Week 3'!G70+'Week 4'!G70</f>
        <v>0</v>
      </c>
      <c r="H70" s="61">
        <f>+'Week 1'!H70+'Week 2'!H70+'Week 3'!H70+'Week 4'!H70</f>
        <v>0</v>
      </c>
      <c r="I70" s="59">
        <f t="shared" si="16"/>
        <v>0</v>
      </c>
      <c r="J70" s="77"/>
      <c r="K70" s="78"/>
    </row>
    <row r="71" spans="1:11" ht="15">
      <c r="A71" s="125" t="str">
        <f>+'Week 1'!A71</f>
        <v>Estate Brands</v>
      </c>
      <c r="B71" s="61">
        <f>+'Week 1'!B71+'Week 2'!B71+'Week 3'!B71+'Week 4'!B71</f>
        <v>0</v>
      </c>
      <c r="C71" s="61">
        <f>+'Week 1'!C71+'Week 2'!C71+'Week 3'!C71+'Week 4'!C71</f>
        <v>0</v>
      </c>
      <c r="D71" s="61">
        <f>+'Week 1'!D71+'Week 2'!D71+'Week 3'!D71+'Week 4'!D71</f>
        <v>0</v>
      </c>
      <c r="E71" s="61">
        <f>+'Week 1'!E71+'Week 2'!E71+'Week 3'!E71+'Week 4'!E71</f>
        <v>0</v>
      </c>
      <c r="F71" s="61">
        <f>+'Week 1'!F71+'Week 2'!F71+'Week 3'!F71+'Week 4'!F71</f>
        <v>0</v>
      </c>
      <c r="G71" s="61">
        <f>+'Week 1'!G71+'Week 2'!G71+'Week 3'!G71+'Week 4'!G71</f>
        <v>0</v>
      </c>
      <c r="H71" s="61">
        <f>+'Week 1'!H71+'Week 2'!H71+'Week 3'!H71+'Week 4'!H71</f>
        <v>0</v>
      </c>
      <c r="I71" s="59">
        <f t="shared" si="16"/>
        <v>0</v>
      </c>
      <c r="J71" s="77"/>
      <c r="K71" s="78"/>
    </row>
    <row r="72" spans="1:11" ht="15">
      <c r="A72" s="125" t="str">
        <f>+'Week 1'!A72</f>
        <v>fresh guys</v>
      </c>
      <c r="B72" s="61">
        <f>+'Week 1'!B72+'Week 2'!B72+'Week 3'!B72+'Week 4'!B72</f>
        <v>0</v>
      </c>
      <c r="C72" s="61">
        <f>+'Week 1'!C72+'Week 2'!C72+'Week 3'!C72+'Week 4'!C72</f>
        <v>0</v>
      </c>
      <c r="D72" s="61">
        <f>+'Week 1'!D72+'Week 2'!D72+'Week 3'!D72+'Week 4'!D72</f>
        <v>0</v>
      </c>
      <c r="E72" s="61">
        <f>+'Week 1'!E72+'Week 2'!E72+'Week 3'!E72+'Week 4'!E72</f>
        <v>0</v>
      </c>
      <c r="F72" s="61">
        <f>+'Week 1'!F72+'Week 2'!F72+'Week 3'!F72+'Week 4'!F72</f>
        <v>0</v>
      </c>
      <c r="G72" s="61">
        <f>+'Week 1'!G72+'Week 2'!G72+'Week 3'!G72+'Week 4'!G72</f>
        <v>0</v>
      </c>
      <c r="H72" s="61">
        <f>+'Week 1'!H72+'Week 2'!H72+'Week 3'!H72+'Week 4'!H72</f>
        <v>0</v>
      </c>
      <c r="I72" s="59">
        <f t="shared" si="16"/>
        <v>0</v>
      </c>
      <c r="J72" s="77"/>
      <c r="K72" s="78"/>
    </row>
    <row r="73" spans="1:11" ht="15">
      <c r="A73" s="125" t="str">
        <f>+'Week 1'!A73</f>
        <v>natural wine</v>
      </c>
      <c r="B73" s="61">
        <f>+'Week 1'!B73+'Week 2'!B73+'Week 3'!B73+'Week 4'!B73</f>
        <v>0</v>
      </c>
      <c r="C73" s="61">
        <f>+'Week 1'!C73+'Week 2'!C73+'Week 3'!C73+'Week 4'!C73</f>
        <v>0</v>
      </c>
      <c r="D73" s="61">
        <f>+'Week 1'!D73+'Week 2'!D73+'Week 3'!D73+'Week 4'!D73</f>
        <v>0</v>
      </c>
      <c r="E73" s="61">
        <f>+'Week 1'!E73+'Week 2'!E73+'Week 3'!E73+'Week 4'!E73</f>
        <v>0</v>
      </c>
      <c r="F73" s="61">
        <f>+'Week 1'!F73+'Week 2'!F73+'Week 3'!F73+'Week 4'!F73</f>
        <v>0</v>
      </c>
      <c r="G73" s="61">
        <f>+'Week 1'!G73+'Week 2'!G73+'Week 3'!G73+'Week 4'!G73</f>
        <v>0</v>
      </c>
      <c r="H73" s="61">
        <f>+'Week 1'!H73+'Week 2'!H73+'Week 3'!H73+'Week 4'!H73</f>
        <v>0</v>
      </c>
      <c r="I73" s="59">
        <f t="shared" si="16"/>
        <v>0</v>
      </c>
      <c r="J73" s="77"/>
      <c r="K73" s="78"/>
    </row>
    <row r="74" spans="1:11" ht="15">
      <c r="A74" s="125" t="str">
        <f>+'Week 1'!A74</f>
        <v>Post</v>
      </c>
      <c r="B74" s="61">
        <f>+'Week 1'!B74+'Week 2'!B74+'Week 3'!B74+'Week 4'!B74</f>
        <v>0</v>
      </c>
      <c r="C74" s="61">
        <f>+'Week 1'!C74+'Week 2'!C74+'Week 3'!C74+'Week 4'!C74</f>
        <v>0</v>
      </c>
      <c r="D74" s="61">
        <f>+'Week 1'!D74+'Week 2'!D74+'Week 3'!D74+'Week 4'!D74</f>
        <v>0</v>
      </c>
      <c r="E74" s="61">
        <f>+'Week 1'!E74+'Week 2'!E74+'Week 3'!E74+'Week 4'!E74</f>
        <v>0</v>
      </c>
      <c r="F74" s="61">
        <f>+'Week 1'!F74+'Week 2'!F74+'Week 3'!F74+'Week 4'!F74</f>
        <v>0</v>
      </c>
      <c r="G74" s="61">
        <f>+'Week 1'!G74+'Week 2'!G74+'Week 3'!G74+'Week 4'!G74</f>
        <v>0</v>
      </c>
      <c r="H74" s="61">
        <f>+'Week 1'!H74+'Week 2'!H74+'Week 3'!H74+'Week 4'!H74</f>
        <v>0</v>
      </c>
      <c r="I74" s="59">
        <f t="shared" si="16"/>
        <v>0</v>
      </c>
      <c r="J74" s="77"/>
      <c r="K74" s="78"/>
    </row>
    <row r="75" spans="1:11" ht="15">
      <c r="A75" s="125" t="str">
        <f>+'Week 1'!A75</f>
        <v>Republic National</v>
      </c>
      <c r="B75" s="61">
        <f>+'Week 1'!B75+'Week 2'!B75+'Week 3'!B75+'Week 4'!B75</f>
        <v>0</v>
      </c>
      <c r="C75" s="61">
        <f>+'Week 1'!C75+'Week 2'!C75+'Week 3'!C75+'Week 4'!C75</f>
        <v>0</v>
      </c>
      <c r="D75" s="61">
        <f>+'Week 1'!D75+'Week 2'!D75+'Week 3'!D75+'Week 4'!D75</f>
        <v>0</v>
      </c>
      <c r="E75" s="61">
        <f>+'Week 1'!E75+'Week 2'!E75+'Week 3'!E75+'Week 4'!E75</f>
        <v>0</v>
      </c>
      <c r="F75" s="61">
        <f>+'Week 1'!F75+'Week 2'!F75+'Week 3'!F75+'Week 4'!F75</f>
        <v>0</v>
      </c>
      <c r="G75" s="61">
        <f>+'Week 1'!G75+'Week 2'!G75+'Week 3'!G75+'Week 4'!G75</f>
        <v>0</v>
      </c>
      <c r="H75" s="61">
        <f>+'Week 1'!H75+'Week 2'!H75+'Week 3'!H75+'Week 4'!H75</f>
        <v>0</v>
      </c>
      <c r="I75" s="59">
        <f t="shared" si="16"/>
        <v>0</v>
      </c>
      <c r="J75" s="77"/>
      <c r="K75" s="78"/>
    </row>
    <row r="76" spans="1:11" ht="15">
      <c r="A76" s="125" t="str">
        <f>+'Week 1'!A76</f>
        <v>Restaurant Source</v>
      </c>
      <c r="B76" s="61">
        <f>+'Week 1'!B76+'Week 2'!B76+'Week 3'!B76+'Week 4'!B76</f>
        <v>0</v>
      </c>
      <c r="C76" s="61">
        <f>+'Week 1'!C76+'Week 2'!C76+'Week 3'!C76+'Week 4'!C76</f>
        <v>0</v>
      </c>
      <c r="D76" s="61">
        <f>+'Week 1'!D76+'Week 2'!D76+'Week 3'!D76+'Week 4'!D76</f>
        <v>0</v>
      </c>
      <c r="E76" s="61">
        <f>+'Week 1'!E76+'Week 2'!E76+'Week 3'!E76+'Week 4'!E76</f>
        <v>0</v>
      </c>
      <c r="F76" s="61">
        <f>+'Week 1'!F76+'Week 2'!F76+'Week 3'!F76+'Week 4'!F76</f>
        <v>0</v>
      </c>
      <c r="G76" s="61">
        <f>+'Week 1'!G76+'Week 2'!G76+'Week 3'!G76+'Week 4'!G76</f>
        <v>0</v>
      </c>
      <c r="H76" s="61">
        <f>+'Week 1'!H76+'Week 2'!H76+'Week 3'!H76+'Week 4'!H76</f>
        <v>0</v>
      </c>
      <c r="I76" s="59">
        <f t="shared" si="16"/>
        <v>0</v>
      </c>
      <c r="J76" s="77"/>
      <c r="K76" s="78"/>
    </row>
    <row r="77" spans="1:11" ht="15">
      <c r="A77" s="125" t="str">
        <f>+'Week 1'!A77</f>
        <v>Shamrock</v>
      </c>
      <c r="B77" s="61">
        <f>+'Week 1'!B77+'Week 2'!B77+'Week 3'!B77+'Week 4'!B77</f>
        <v>0</v>
      </c>
      <c r="C77" s="61">
        <f>+'Week 1'!C77+'Week 2'!C77+'Week 3'!C77+'Week 4'!C77</f>
        <v>0</v>
      </c>
      <c r="D77" s="61">
        <f>+'Week 1'!D77+'Week 2'!D77+'Week 3'!D77+'Week 4'!D77</f>
        <v>0</v>
      </c>
      <c r="E77" s="61">
        <f>+'Week 1'!E77+'Week 2'!E77+'Week 3'!E77+'Week 4'!E77</f>
        <v>0</v>
      </c>
      <c r="F77" s="61">
        <f>+'Week 1'!F77+'Week 2'!F77+'Week 3'!F77+'Week 4'!F77</f>
        <v>0</v>
      </c>
      <c r="G77" s="61">
        <f>+'Week 1'!G77+'Week 2'!G77+'Week 3'!G77+'Week 4'!G77</f>
        <v>0</v>
      </c>
      <c r="H77" s="61">
        <f>+'Week 1'!H77+'Week 2'!H77+'Week 3'!H77+'Week 4'!H77</f>
        <v>0</v>
      </c>
      <c r="I77" s="59">
        <f t="shared" si="16"/>
        <v>0</v>
      </c>
      <c r="J77" s="77"/>
      <c r="K77" s="78"/>
    </row>
    <row r="78" spans="1:11" ht="15">
      <c r="A78" s="125" t="str">
        <f>+'Week 1'!A78</f>
        <v>Southern</v>
      </c>
      <c r="B78" s="61">
        <f>+'Week 1'!B78+'Week 2'!B78+'Week 3'!B78+'Week 4'!B78</f>
        <v>0</v>
      </c>
      <c r="C78" s="61">
        <f>+'Week 1'!C78+'Week 2'!C78+'Week 3'!C78+'Week 4'!C78</f>
        <v>0</v>
      </c>
      <c r="D78" s="61">
        <f>+'Week 1'!D78+'Week 2'!D78+'Week 3'!D78+'Week 4'!D78</f>
        <v>0</v>
      </c>
      <c r="E78" s="61">
        <f>+'Week 1'!E78+'Week 2'!E78+'Week 3'!E78+'Week 4'!E78</f>
        <v>0</v>
      </c>
      <c r="F78" s="61">
        <f>+'Week 1'!F78+'Week 2'!F78+'Week 3'!F78+'Week 4'!F78</f>
        <v>0</v>
      </c>
      <c r="G78" s="61">
        <f>+'Week 1'!G78+'Week 2'!G78+'Week 3'!G78+'Week 4'!G78</f>
        <v>0</v>
      </c>
      <c r="H78" s="61">
        <f>+'Week 1'!H78+'Week 2'!H78+'Week 3'!H78+'Week 4'!H78</f>
        <v>0</v>
      </c>
      <c r="I78" s="59">
        <f t="shared" si="16"/>
        <v>0</v>
      </c>
      <c r="J78" s="77"/>
      <c r="K78" s="78"/>
    </row>
    <row r="79" spans="1:11" ht="15">
      <c r="A79" s="125" t="str">
        <f>+'Week 1'!A79</f>
        <v>Synergy</v>
      </c>
      <c r="B79" s="61">
        <f>+'Week 1'!B79+'Week 2'!B79+'Week 3'!B79+'Week 4'!B79</f>
        <v>0</v>
      </c>
      <c r="C79" s="61">
        <f>+'Week 1'!C79+'Week 2'!C79+'Week 3'!C79+'Week 4'!C79</f>
        <v>0</v>
      </c>
      <c r="D79" s="61">
        <f>+'Week 1'!D79+'Week 2'!D79+'Week 3'!D79+'Week 4'!D79</f>
        <v>0</v>
      </c>
      <c r="E79" s="61">
        <f>+'Week 1'!E79+'Week 2'!E79+'Week 3'!E79+'Week 4'!E79</f>
        <v>0</v>
      </c>
      <c r="F79" s="61">
        <f>+'Week 1'!F79+'Week 2'!F79+'Week 3'!F79+'Week 4'!F79</f>
        <v>0</v>
      </c>
      <c r="G79" s="61">
        <f>+'Week 1'!G79+'Week 2'!G79+'Week 3'!G79+'Week 4'!G79</f>
        <v>0</v>
      </c>
      <c r="H79" s="61">
        <f>+'Week 1'!H79+'Week 2'!H79+'Week 3'!H79+'Week 4'!H79</f>
        <v>0</v>
      </c>
      <c r="I79" s="59">
        <f t="shared" si="16"/>
        <v>0</v>
      </c>
      <c r="J79" s="77"/>
      <c r="K79" s="78"/>
    </row>
    <row r="80" spans="1:11" ht="15">
      <c r="A80" s="125" t="str">
        <f>+'Week 1'!A80</f>
        <v>Western Distributing</v>
      </c>
      <c r="B80" s="61">
        <f>+'Week 1'!B80+'Week 2'!B80+'Week 3'!B80+'Week 4'!B80</f>
        <v>0</v>
      </c>
      <c r="C80" s="61">
        <f>+'Week 1'!C80+'Week 2'!C80+'Week 3'!C80+'Week 4'!C80</f>
        <v>0</v>
      </c>
      <c r="D80" s="61">
        <f>+'Week 1'!D80+'Week 2'!D80+'Week 3'!D80+'Week 4'!D80</f>
        <v>0</v>
      </c>
      <c r="E80" s="61">
        <f>+'Week 1'!E80+'Week 2'!E80+'Week 3'!E80+'Week 4'!E80</f>
        <v>0</v>
      </c>
      <c r="F80" s="61">
        <f>+'Week 1'!F80+'Week 2'!F80+'Week 3'!F80+'Week 4'!F80</f>
        <v>0</v>
      </c>
      <c r="G80" s="61">
        <f>+'Week 1'!G80+'Week 2'!G80+'Week 3'!G80+'Week 4'!G80</f>
        <v>0</v>
      </c>
      <c r="H80" s="61">
        <f>+'Week 1'!H80+'Week 2'!H80+'Week 3'!H80+'Week 4'!H80</f>
        <v>0</v>
      </c>
      <c r="I80" s="59">
        <f t="shared" si="16"/>
        <v>0</v>
      </c>
      <c r="J80" s="77"/>
      <c r="K80" s="78"/>
    </row>
    <row r="81" spans="1:11" ht="15">
      <c r="A81" s="125" t="s">
        <v>23</v>
      </c>
      <c r="B81" s="61">
        <f>+'Week 1'!B81+'Week 2'!B81+'Week 3'!B81+'Week 4'!B81</f>
        <v>0</v>
      </c>
      <c r="C81" s="61">
        <f>+'Week 1'!C81+'Week 2'!C81+'Week 3'!C81+'Week 4'!C81</f>
        <v>0</v>
      </c>
      <c r="D81" s="61">
        <f>+'Week 1'!D81+'Week 2'!D81+'Week 3'!D81+'Week 4'!D81</f>
        <v>0</v>
      </c>
      <c r="E81" s="61">
        <f>+'Week 1'!E81+'Week 2'!E81+'Week 3'!E81+'Week 4'!E81</f>
        <v>0</v>
      </c>
      <c r="F81" s="61">
        <f>+'Week 1'!F81+'Week 2'!F81+'Week 3'!F81+'Week 4'!F81</f>
        <v>0</v>
      </c>
      <c r="G81" s="61">
        <f>+'Week 1'!G81+'Week 2'!G81+'Week 3'!G81+'Week 4'!G81</f>
        <v>0</v>
      </c>
      <c r="H81" s="61">
        <f>+'Week 1'!H81+'Week 2'!H81+'Week 3'!H81+'Week 4'!H81</f>
        <v>0</v>
      </c>
      <c r="I81" s="59">
        <f t="shared" si="16"/>
        <v>0</v>
      </c>
      <c r="J81" s="77"/>
      <c r="K81" s="78"/>
    </row>
    <row r="82" spans="1:11" ht="15.75" thickBot="1">
      <c r="A82" s="125" t="s">
        <v>21</v>
      </c>
      <c r="B82" s="61">
        <f>+'Week 1'!B82+'Week 2'!B82+'Week 3'!B82+'Week 4'!B82</f>
        <v>0</v>
      </c>
      <c r="C82" s="61">
        <f>+'Week 1'!C82+'Week 2'!C82+'Week 3'!C82+'Week 4'!C82</f>
        <v>0</v>
      </c>
      <c r="D82" s="61">
        <f>+'Week 1'!D82+'Week 2'!D82+'Week 3'!D82+'Week 4'!D82</f>
        <v>0</v>
      </c>
      <c r="E82" s="61">
        <f>+'Week 1'!E82+'Week 2'!E82+'Week 3'!E82+'Week 4'!E82</f>
        <v>0</v>
      </c>
      <c r="F82" s="61">
        <f>+'Week 1'!F82+'Week 2'!F82+'Week 3'!F82+'Week 4'!F82</f>
        <v>0</v>
      </c>
      <c r="G82" s="61">
        <f>+'Week 1'!G82+'Week 2'!G82+'Week 3'!G82+'Week 4'!G82</f>
        <v>0</v>
      </c>
      <c r="H82" s="61">
        <f>+'Week 1'!H82+'Week 2'!H82+'Week 3'!H82+'Week 4'!H82</f>
        <v>0</v>
      </c>
      <c r="I82" s="59">
        <f t="shared" si="16"/>
        <v>0</v>
      </c>
      <c r="J82" s="77"/>
      <c r="K82" s="78"/>
    </row>
    <row r="83" spans="1:11" ht="15.75" thickBot="1">
      <c r="A83" s="125" t="s">
        <v>21</v>
      </c>
      <c r="B83" s="61">
        <f>+'Week 1'!B83+'Week 2'!B83+'Week 3'!B83+'Week 4'!B83</f>
        <v>0</v>
      </c>
      <c r="C83" s="61">
        <f>+'Week 1'!C83+'Week 2'!C83+'Week 3'!C83+'Week 4'!C83</f>
        <v>0</v>
      </c>
      <c r="D83" s="61">
        <f>+'Week 1'!D83+'Week 2'!D83+'Week 3'!D83+'Week 4'!D83</f>
        <v>0</v>
      </c>
      <c r="E83" s="61">
        <f>+'Week 1'!E83+'Week 2'!E83+'Week 3'!E83+'Week 4'!E83</f>
        <v>0</v>
      </c>
      <c r="F83" s="61">
        <f>+'Week 1'!F83+'Week 2'!F83+'Week 3'!F83+'Week 4'!F83</f>
        <v>0</v>
      </c>
      <c r="G83" s="61">
        <f>+'Week 1'!G83+'Week 2'!G83+'Week 3'!G83+'Week 4'!G83</f>
        <v>0</v>
      </c>
      <c r="H83" s="61">
        <f>+'Week 1'!H83+'Week 2'!H83+'Week 3'!H83+'Week 4'!H83</f>
        <v>0</v>
      </c>
      <c r="I83" s="59">
        <f t="shared" si="16"/>
        <v>0</v>
      </c>
      <c r="J83" s="77"/>
      <c r="K83" s="84" t="s">
        <v>26</v>
      </c>
    </row>
    <row r="84" spans="1:11" ht="15">
      <c r="A84" s="85" t="s">
        <v>25</v>
      </c>
      <c r="B84" s="158">
        <f aca="true" t="shared" si="17" ref="B84:I84">SUM(B61:B83)</f>
        <v>0</v>
      </c>
      <c r="C84" s="158">
        <f t="shared" si="17"/>
        <v>0</v>
      </c>
      <c r="D84" s="158">
        <f t="shared" si="17"/>
        <v>0</v>
      </c>
      <c r="E84" s="158">
        <f t="shared" si="17"/>
        <v>0</v>
      </c>
      <c r="F84" s="158">
        <f t="shared" si="17"/>
        <v>0</v>
      </c>
      <c r="G84" s="158">
        <f t="shared" si="17"/>
        <v>0</v>
      </c>
      <c r="H84" s="158">
        <f t="shared" si="17"/>
        <v>0</v>
      </c>
      <c r="I84" s="159">
        <f t="shared" si="17"/>
        <v>0</v>
      </c>
      <c r="J84" s="158">
        <f>+J9*J85</f>
        <v>0</v>
      </c>
      <c r="K84" s="161">
        <f>+J84-I84</f>
        <v>0</v>
      </c>
    </row>
    <row r="85" spans="1:11" ht="15.75" thickBot="1">
      <c r="A85" s="154"/>
      <c r="B85" s="155"/>
      <c r="C85" s="155"/>
      <c r="D85" s="155"/>
      <c r="E85" s="155"/>
      <c r="F85" s="155"/>
      <c r="G85" s="339" t="s">
        <v>46</v>
      </c>
      <c r="H85" s="340"/>
      <c r="I85" s="236">
        <f>IF(ISERROR(I84/I9),"",(I84/I9))</f>
      </c>
      <c r="J85" s="127">
        <f>+J2</f>
        <v>0</v>
      </c>
      <c r="K85" s="176" t="s">
        <v>26</v>
      </c>
    </row>
  </sheetData>
  <sheetProtection sheet="1" objects="1" scenarios="1" selectLockedCells="1"/>
  <mergeCells count="20">
    <mergeCell ref="J44:K44"/>
    <mergeCell ref="J45:K45"/>
    <mergeCell ref="J46:K46"/>
    <mergeCell ref="J47:K47"/>
    <mergeCell ref="G58:H58"/>
    <mergeCell ref="G85:H85"/>
    <mergeCell ref="J48:K48"/>
    <mergeCell ref="J49:K49"/>
    <mergeCell ref="J30:K34"/>
    <mergeCell ref="J39:K39"/>
    <mergeCell ref="J40:K40"/>
    <mergeCell ref="J41:K41"/>
    <mergeCell ref="J42:K42"/>
    <mergeCell ref="J43:K43"/>
    <mergeCell ref="A1:C1"/>
    <mergeCell ref="D1:H1"/>
    <mergeCell ref="I1:J1"/>
    <mergeCell ref="A6:A7"/>
    <mergeCell ref="I6:I7"/>
    <mergeCell ref="J6:J7"/>
  </mergeCells>
  <printOptions horizontalCentered="1"/>
  <pageMargins left="0.25" right="0.25" top="0.15" bottom="0.15" header="0.3" footer="0.3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5.7109375" style="244" customWidth="1"/>
    <col min="2" max="3" width="13.7109375" style="290" customWidth="1"/>
    <col min="4" max="5" width="13.7109375" style="0" customWidth="1"/>
    <col min="6" max="7" width="13.7109375" style="237" customWidth="1"/>
    <col min="8" max="8" width="33.28125" style="238" customWidth="1"/>
  </cols>
  <sheetData>
    <row r="1" spans="1:4" ht="18.75">
      <c r="A1" s="341" t="str">
        <f>+'Week 1'!A1:C1</f>
        <v>Restaurant Name</v>
      </c>
      <c r="B1" s="341"/>
      <c r="C1" s="341"/>
      <c r="D1" s="341"/>
    </row>
    <row r="2" spans="1:8" s="241" customFormat="1" ht="18.75">
      <c r="A2" s="239" t="s">
        <v>64</v>
      </c>
      <c r="B2" s="240"/>
      <c r="C2" s="240"/>
      <c r="F2" s="242"/>
      <c r="G2" s="242"/>
      <c r="H2" s="243"/>
    </row>
    <row r="3" spans="1:8" s="241" customFormat="1" ht="14.25" customHeight="1">
      <c r="A3" s="239"/>
      <c r="B3" s="240"/>
      <c r="C3" s="240"/>
      <c r="F3" s="242"/>
      <c r="G3" s="242"/>
      <c r="H3" s="243"/>
    </row>
    <row r="4" spans="1:3" ht="14.25" customHeight="1">
      <c r="A4" s="244" t="s">
        <v>65</v>
      </c>
      <c r="B4" s="245"/>
      <c r="C4" s="246" t="s">
        <v>66</v>
      </c>
    </row>
    <row r="5" spans="1:3" ht="15">
      <c r="A5" s="244" t="s">
        <v>0</v>
      </c>
      <c r="B5" s="247"/>
      <c r="C5" s="248"/>
    </row>
    <row r="6" spans="2:3" ht="15.75" thickBot="1">
      <c r="B6" s="249"/>
      <c r="C6" s="249"/>
    </row>
    <row r="7" spans="1:9" ht="15.75" thickBot="1">
      <c r="A7" s="250"/>
      <c r="B7" s="251" t="s">
        <v>67</v>
      </c>
      <c r="C7" s="251" t="s">
        <v>68</v>
      </c>
      <c r="D7" s="251" t="s">
        <v>69</v>
      </c>
      <c r="E7" s="251" t="s">
        <v>70</v>
      </c>
      <c r="F7" s="251" t="s">
        <v>71</v>
      </c>
      <c r="G7" s="342" t="s">
        <v>72</v>
      </c>
      <c r="H7" s="342"/>
      <c r="I7" s="238"/>
    </row>
    <row r="8" spans="1:9" ht="15">
      <c r="A8" s="244" t="s">
        <v>73</v>
      </c>
      <c r="B8" s="252"/>
      <c r="C8" s="253">
        <f>+$B$5*B8</f>
        <v>0</v>
      </c>
      <c r="D8" s="254">
        <f>+SUMIF($E$17:$F$78,A8,$F$17:$F$78)</f>
        <v>0</v>
      </c>
      <c r="E8" s="254">
        <f>+SUMIF($E$17:$G$78,A8,$G$17:$G$78)</f>
        <v>0</v>
      </c>
      <c r="F8" s="255">
        <f>+IF(D8&gt;E8,C8-D8,C8-E8)</f>
        <v>0</v>
      </c>
      <c r="G8" s="343"/>
      <c r="H8" s="343"/>
      <c r="I8" s="238"/>
    </row>
    <row r="9" spans="1:9" ht="15">
      <c r="A9" s="244" t="s">
        <v>74</v>
      </c>
      <c r="B9" s="256"/>
      <c r="C9" s="257">
        <f>+$B$5*B9</f>
        <v>0</v>
      </c>
      <c r="D9" s="258">
        <f>+SUMIF($E$17:$F$78,A9,$F$17:$F$78)</f>
        <v>0</v>
      </c>
      <c r="E9" s="258">
        <f>+SUMIF($E$17:$G$78,A9,$G$17:$G$78)</f>
        <v>0</v>
      </c>
      <c r="F9" s="259">
        <f>+IF(D9&gt;E9,C9-D9,C9-E9)</f>
        <v>0</v>
      </c>
      <c r="G9" s="344"/>
      <c r="H9" s="344"/>
      <c r="I9" s="238"/>
    </row>
    <row r="10" spans="1:9" ht="15">
      <c r="A10" s="244" t="s">
        <v>75</v>
      </c>
      <c r="B10" s="256"/>
      <c r="C10" s="257">
        <f>+$B$5*B10</f>
        <v>0</v>
      </c>
      <c r="D10" s="258">
        <f>+SUMIF($E$17:$F$78,A10,$F$17:$F$78)</f>
        <v>0</v>
      </c>
      <c r="E10" s="258">
        <f>+SUMIF($E$17:$G$78,A10,$G$17:$G$78)</f>
        <v>0</v>
      </c>
      <c r="F10" s="259">
        <f>+IF(D10&gt;E10,C10-D10,C10-E10)</f>
        <v>0</v>
      </c>
      <c r="G10" s="344"/>
      <c r="H10" s="344"/>
      <c r="I10" s="238"/>
    </row>
    <row r="11" spans="1:9" ht="15.75" thickBot="1">
      <c r="A11" s="244" t="s">
        <v>76</v>
      </c>
      <c r="B11" s="260"/>
      <c r="C11" s="261">
        <f>+$B$5*B11</f>
        <v>0</v>
      </c>
      <c r="D11" s="258">
        <f>+SUMIF($E$17:$F$78,A11,$F$17:$F$78)</f>
        <v>0</v>
      </c>
      <c r="E11" s="258">
        <f>+SUMIF($E$17:$G$78,A11,$G$17:$G$78)</f>
        <v>0</v>
      </c>
      <c r="F11" s="259">
        <f>+IF(D11&gt;E11,C11-D11,C11-E11)</f>
        <v>0</v>
      </c>
      <c r="G11" s="344"/>
      <c r="H11" s="344"/>
      <c r="I11" s="238"/>
    </row>
    <row r="12" spans="1:9" ht="15.75" thickBot="1">
      <c r="A12" s="244" t="s">
        <v>9</v>
      </c>
      <c r="B12" s="262">
        <f>SUM(B8:B11)</f>
        <v>0</v>
      </c>
      <c r="C12" s="263">
        <f>SUM(C8:C11)</f>
        <v>0</v>
      </c>
      <c r="D12" s="264">
        <f>SUM(D8:D11)</f>
        <v>0</v>
      </c>
      <c r="E12" s="264">
        <f>SUM(E8:E11)</f>
        <v>0</v>
      </c>
      <c r="F12" s="265">
        <f>SUM(F8:F11)</f>
        <v>0</v>
      </c>
      <c r="G12" s="345">
        <f>+IF(E12&lt;G79,"Uh-Oh.  What line doesn't have a P&amp;L category??","")</f>
      </c>
      <c r="H12" s="346"/>
      <c r="I12" s="238"/>
    </row>
    <row r="13" spans="1:7" ht="21" customHeight="1">
      <c r="A13" s="266" t="s">
        <v>77</v>
      </c>
      <c r="B13" s="267"/>
      <c r="C13" s="267"/>
      <c r="G13" s="268">
        <f>+IF(D12&lt;F79,"Uh-Oh.  What line doesn't have a P&amp;L category??","")</f>
      </c>
    </row>
    <row r="14" spans="1:7" ht="14.25" customHeight="1">
      <c r="A14" s="266"/>
      <c r="B14" s="267"/>
      <c r="C14" s="267"/>
      <c r="G14" s="268"/>
    </row>
    <row r="15" spans="1:8" ht="14.25" customHeight="1">
      <c r="A15" s="347" t="s">
        <v>78</v>
      </c>
      <c r="B15" s="269" t="s">
        <v>79</v>
      </c>
      <c r="C15" s="347" t="s">
        <v>80</v>
      </c>
      <c r="D15" s="347"/>
      <c r="E15" s="347" t="s">
        <v>81</v>
      </c>
      <c r="F15" s="270" t="s">
        <v>82</v>
      </c>
      <c r="G15" s="270" t="s">
        <v>83</v>
      </c>
      <c r="H15" s="349" t="s">
        <v>72</v>
      </c>
    </row>
    <row r="16" spans="1:8" ht="15">
      <c r="A16" s="348"/>
      <c r="B16" s="271" t="s">
        <v>84</v>
      </c>
      <c r="C16" s="348"/>
      <c r="D16" s="348"/>
      <c r="E16" s="348"/>
      <c r="F16" s="272" t="s">
        <v>85</v>
      </c>
      <c r="G16" s="272" t="s">
        <v>85</v>
      </c>
      <c r="H16" s="350"/>
    </row>
    <row r="17" spans="1:8" ht="15">
      <c r="A17" s="273"/>
      <c r="B17" s="296"/>
      <c r="C17" s="351"/>
      <c r="D17" s="351"/>
      <c r="E17" s="275"/>
      <c r="F17" s="276"/>
      <c r="G17" s="276"/>
      <c r="H17" s="277"/>
    </row>
    <row r="18" spans="1:8" ht="15">
      <c r="A18" s="273"/>
      <c r="B18" s="296"/>
      <c r="C18" s="352"/>
      <c r="D18" s="352"/>
      <c r="E18" s="275"/>
      <c r="F18" s="276"/>
      <c r="G18" s="276"/>
      <c r="H18" s="277"/>
    </row>
    <row r="19" spans="1:8" ht="15">
      <c r="A19" s="273"/>
      <c r="B19" s="296"/>
      <c r="C19" s="352"/>
      <c r="D19" s="352"/>
      <c r="E19" s="275"/>
      <c r="F19" s="276"/>
      <c r="G19" s="276"/>
      <c r="H19" s="277"/>
    </row>
    <row r="20" spans="1:8" ht="15">
      <c r="A20" s="273"/>
      <c r="B20" s="296"/>
      <c r="C20" s="352"/>
      <c r="D20" s="352"/>
      <c r="E20" s="275"/>
      <c r="F20" s="276"/>
      <c r="G20" s="276"/>
      <c r="H20" s="277"/>
    </row>
    <row r="21" spans="1:8" ht="15">
      <c r="A21" s="273"/>
      <c r="B21" s="296"/>
      <c r="C21" s="352"/>
      <c r="D21" s="352"/>
      <c r="E21" s="275"/>
      <c r="F21" s="276"/>
      <c r="G21" s="276"/>
      <c r="H21" s="277"/>
    </row>
    <row r="22" spans="1:8" ht="15">
      <c r="A22" s="273"/>
      <c r="B22" s="296"/>
      <c r="C22" s="352"/>
      <c r="D22" s="352"/>
      <c r="E22" s="275"/>
      <c r="F22" s="276"/>
      <c r="G22" s="276"/>
      <c r="H22" s="277"/>
    </row>
    <row r="23" spans="1:8" ht="15">
      <c r="A23" s="273"/>
      <c r="B23" s="296"/>
      <c r="C23" s="352"/>
      <c r="D23" s="352"/>
      <c r="E23" s="275"/>
      <c r="F23" s="276"/>
      <c r="G23" s="276"/>
      <c r="H23" s="277"/>
    </row>
    <row r="24" spans="1:8" ht="15">
      <c r="A24" s="273"/>
      <c r="B24" s="296"/>
      <c r="C24" s="352"/>
      <c r="D24" s="352"/>
      <c r="E24" s="275"/>
      <c r="F24" s="276"/>
      <c r="G24" s="276"/>
      <c r="H24" s="277"/>
    </row>
    <row r="25" spans="1:8" ht="15">
      <c r="A25" s="273"/>
      <c r="B25" s="296"/>
      <c r="C25" s="352"/>
      <c r="D25" s="352"/>
      <c r="E25" s="275"/>
      <c r="F25" s="276"/>
      <c r="G25" s="276"/>
      <c r="H25" s="277"/>
    </row>
    <row r="26" spans="1:8" ht="15">
      <c r="A26" s="273"/>
      <c r="B26" s="296"/>
      <c r="C26" s="352"/>
      <c r="D26" s="352"/>
      <c r="E26" s="275"/>
      <c r="F26" s="276"/>
      <c r="G26" s="276"/>
      <c r="H26" s="277"/>
    </row>
    <row r="27" spans="1:8" ht="15">
      <c r="A27" s="273"/>
      <c r="B27" s="296"/>
      <c r="C27" s="352"/>
      <c r="D27" s="352"/>
      <c r="E27" s="275"/>
      <c r="F27" s="276"/>
      <c r="G27" s="297"/>
      <c r="H27" s="277"/>
    </row>
    <row r="28" spans="1:8" ht="15">
      <c r="A28" s="273"/>
      <c r="B28" s="296"/>
      <c r="C28" s="352"/>
      <c r="D28" s="352"/>
      <c r="E28" s="275"/>
      <c r="F28" s="276"/>
      <c r="G28" s="276"/>
      <c r="H28" s="277"/>
    </row>
    <row r="29" spans="1:8" ht="15">
      <c r="A29" s="273"/>
      <c r="B29" s="296"/>
      <c r="C29" s="352"/>
      <c r="D29" s="352"/>
      <c r="E29" s="275"/>
      <c r="F29" s="276"/>
      <c r="G29" s="276"/>
      <c r="H29" s="277"/>
    </row>
    <row r="30" spans="1:8" ht="15">
      <c r="A30" s="273"/>
      <c r="B30" s="296"/>
      <c r="C30" s="352"/>
      <c r="D30" s="352"/>
      <c r="E30" s="275"/>
      <c r="F30" s="276"/>
      <c r="G30" s="276"/>
      <c r="H30" s="277"/>
    </row>
    <row r="31" spans="1:8" ht="15">
      <c r="A31" s="273"/>
      <c r="B31" s="296"/>
      <c r="C31" s="352"/>
      <c r="D31" s="352"/>
      <c r="E31" s="275"/>
      <c r="F31" s="276"/>
      <c r="G31" s="276"/>
      <c r="H31" s="277"/>
    </row>
    <row r="32" spans="1:8" ht="15">
      <c r="A32" s="273"/>
      <c r="B32" s="296"/>
      <c r="C32" s="352"/>
      <c r="D32" s="352"/>
      <c r="E32" s="275"/>
      <c r="F32" s="276"/>
      <c r="G32" s="297"/>
      <c r="H32" s="277"/>
    </row>
    <row r="33" spans="1:8" ht="15">
      <c r="A33" s="273"/>
      <c r="B33" s="296"/>
      <c r="C33" s="352"/>
      <c r="D33" s="352"/>
      <c r="E33" s="275"/>
      <c r="F33" s="276"/>
      <c r="G33" s="276"/>
      <c r="H33" s="277"/>
    </row>
    <row r="34" spans="1:8" ht="15">
      <c r="A34" s="273"/>
      <c r="B34" s="296"/>
      <c r="C34" s="352"/>
      <c r="D34" s="352"/>
      <c r="E34" s="275"/>
      <c r="F34" s="276"/>
      <c r="G34" s="276"/>
      <c r="H34" s="277"/>
    </row>
    <row r="35" spans="1:8" ht="15">
      <c r="A35" s="273"/>
      <c r="B35" s="296"/>
      <c r="C35" s="352"/>
      <c r="D35" s="352"/>
      <c r="E35" s="275"/>
      <c r="F35" s="276"/>
      <c r="G35" s="276"/>
      <c r="H35" s="277"/>
    </row>
    <row r="36" spans="1:8" ht="15">
      <c r="A36" s="273"/>
      <c r="B36" s="296"/>
      <c r="C36" s="352"/>
      <c r="D36" s="352"/>
      <c r="E36" s="275"/>
      <c r="F36" s="276"/>
      <c r="G36" s="276"/>
      <c r="H36" s="277"/>
    </row>
    <row r="37" spans="1:8" ht="15">
      <c r="A37" s="273"/>
      <c r="B37" s="296"/>
      <c r="C37" s="352"/>
      <c r="D37" s="352"/>
      <c r="E37" s="275"/>
      <c r="F37" s="276"/>
      <c r="G37" s="276"/>
      <c r="H37" s="277"/>
    </row>
    <row r="38" spans="1:8" ht="15">
      <c r="A38" s="273"/>
      <c r="B38" s="298"/>
      <c r="C38" s="352"/>
      <c r="D38" s="352"/>
      <c r="E38" s="275"/>
      <c r="F38" s="276"/>
      <c r="G38" s="276"/>
      <c r="H38" s="277"/>
    </row>
    <row r="39" spans="1:8" ht="15">
      <c r="A39" s="273"/>
      <c r="B39" s="296"/>
      <c r="C39" s="352"/>
      <c r="D39" s="352"/>
      <c r="E39" s="275"/>
      <c r="F39" s="276"/>
      <c r="G39" s="276"/>
      <c r="H39" s="277"/>
    </row>
    <row r="40" spans="1:8" ht="15">
      <c r="A40" s="273"/>
      <c r="B40" s="296"/>
      <c r="C40" s="352"/>
      <c r="D40" s="352"/>
      <c r="E40" s="275"/>
      <c r="F40" s="276"/>
      <c r="G40" s="276"/>
      <c r="H40" s="277"/>
    </row>
    <row r="41" spans="1:8" ht="15">
      <c r="A41" s="273"/>
      <c r="B41" s="296"/>
      <c r="C41" s="352"/>
      <c r="D41" s="352"/>
      <c r="E41" s="275"/>
      <c r="F41" s="276"/>
      <c r="G41" s="276"/>
      <c r="H41" s="277"/>
    </row>
    <row r="42" spans="1:8" ht="15">
      <c r="A42" s="273"/>
      <c r="B42" s="296"/>
      <c r="C42" s="352"/>
      <c r="D42" s="352"/>
      <c r="E42" s="275"/>
      <c r="F42" s="276"/>
      <c r="G42" s="276"/>
      <c r="H42" s="277"/>
    </row>
    <row r="43" spans="1:8" ht="15">
      <c r="A43" s="273"/>
      <c r="B43" s="296"/>
      <c r="C43" s="352"/>
      <c r="D43" s="352"/>
      <c r="E43" s="275"/>
      <c r="F43" s="276"/>
      <c r="G43" s="276"/>
      <c r="H43" s="277"/>
    </row>
    <row r="44" spans="1:8" ht="15">
      <c r="A44" s="273"/>
      <c r="B44" s="296"/>
      <c r="C44" s="352"/>
      <c r="D44" s="352"/>
      <c r="E44" s="275"/>
      <c r="F44" s="276"/>
      <c r="G44" s="276"/>
      <c r="H44" s="277"/>
    </row>
    <row r="45" spans="1:8" ht="15">
      <c r="A45" s="273"/>
      <c r="B45" s="296"/>
      <c r="C45" s="352"/>
      <c r="D45" s="352"/>
      <c r="E45" s="275"/>
      <c r="F45" s="276"/>
      <c r="G45" s="276"/>
      <c r="H45" s="277"/>
    </row>
    <row r="46" spans="1:8" ht="15">
      <c r="A46" s="273"/>
      <c r="B46" s="296"/>
      <c r="C46" s="352"/>
      <c r="D46" s="352"/>
      <c r="E46" s="275"/>
      <c r="F46" s="276"/>
      <c r="G46" s="276"/>
      <c r="H46" s="277"/>
    </row>
    <row r="47" spans="1:8" ht="15">
      <c r="A47" s="273"/>
      <c r="B47" s="296"/>
      <c r="C47" s="352"/>
      <c r="D47" s="352"/>
      <c r="E47" s="275"/>
      <c r="F47" s="276"/>
      <c r="G47" s="276"/>
      <c r="H47" s="277"/>
    </row>
    <row r="48" spans="1:8" ht="15">
      <c r="A48" s="273"/>
      <c r="B48" s="296"/>
      <c r="C48" s="352"/>
      <c r="D48" s="352"/>
      <c r="E48" s="275"/>
      <c r="F48" s="276"/>
      <c r="G48" s="276"/>
      <c r="H48" s="277"/>
    </row>
    <row r="49" spans="1:8" ht="15">
      <c r="A49" s="273"/>
      <c r="B49" s="296"/>
      <c r="C49" s="352"/>
      <c r="D49" s="352"/>
      <c r="E49" s="275"/>
      <c r="F49" s="276"/>
      <c r="G49" s="276"/>
      <c r="H49" s="277"/>
    </row>
    <row r="50" spans="1:8" ht="15">
      <c r="A50" s="273"/>
      <c r="B50" s="296"/>
      <c r="C50" s="352"/>
      <c r="D50" s="352"/>
      <c r="E50" s="275"/>
      <c r="F50" s="276"/>
      <c r="G50" s="276"/>
      <c r="H50" s="277"/>
    </row>
    <row r="51" spans="1:8" ht="15">
      <c r="A51" s="273"/>
      <c r="B51" s="296"/>
      <c r="C51" s="352"/>
      <c r="D51" s="352"/>
      <c r="E51" s="275"/>
      <c r="F51" s="276"/>
      <c r="G51" s="276"/>
      <c r="H51" s="277"/>
    </row>
    <row r="52" spans="1:8" ht="15">
      <c r="A52" s="273"/>
      <c r="B52" s="296"/>
      <c r="C52" s="352"/>
      <c r="D52" s="352"/>
      <c r="E52" s="275"/>
      <c r="F52" s="276"/>
      <c r="G52" s="276"/>
      <c r="H52" s="277"/>
    </row>
    <row r="53" spans="1:8" ht="15">
      <c r="A53" s="273"/>
      <c r="B53" s="296"/>
      <c r="C53" s="352"/>
      <c r="D53" s="352"/>
      <c r="E53" s="275"/>
      <c r="F53" s="276"/>
      <c r="G53" s="276"/>
      <c r="H53" s="277"/>
    </row>
    <row r="54" spans="1:8" ht="15">
      <c r="A54" s="273"/>
      <c r="B54" s="296"/>
      <c r="C54" s="352"/>
      <c r="D54" s="352"/>
      <c r="E54" s="275"/>
      <c r="F54" s="276"/>
      <c r="G54" s="276"/>
      <c r="H54" s="277"/>
    </row>
    <row r="55" spans="1:8" ht="15">
      <c r="A55" s="273"/>
      <c r="B55" s="296"/>
      <c r="C55" s="352"/>
      <c r="D55" s="352"/>
      <c r="E55" s="275"/>
      <c r="F55" s="276"/>
      <c r="G55" s="276"/>
      <c r="H55" s="277"/>
    </row>
    <row r="56" spans="1:8" ht="15">
      <c r="A56" s="273"/>
      <c r="B56" s="296"/>
      <c r="C56" s="352"/>
      <c r="D56" s="352"/>
      <c r="E56" s="275"/>
      <c r="F56" s="276"/>
      <c r="G56" s="276"/>
      <c r="H56" s="277"/>
    </row>
    <row r="57" spans="1:8" ht="15">
      <c r="A57" s="273"/>
      <c r="B57" s="296"/>
      <c r="C57" s="298"/>
      <c r="D57" s="299"/>
      <c r="E57" s="275"/>
      <c r="F57" s="276"/>
      <c r="G57" s="276"/>
      <c r="H57" s="277"/>
    </row>
    <row r="58" spans="1:8" ht="15">
      <c r="A58" s="273"/>
      <c r="B58" s="296"/>
      <c r="C58" s="352"/>
      <c r="D58" s="352"/>
      <c r="E58" s="275"/>
      <c r="F58" s="276"/>
      <c r="G58" s="276"/>
      <c r="H58" s="277"/>
    </row>
    <row r="59" spans="1:8" ht="15">
      <c r="A59" s="273"/>
      <c r="B59" s="296"/>
      <c r="C59" s="352"/>
      <c r="D59" s="352"/>
      <c r="E59" s="275"/>
      <c r="F59" s="276"/>
      <c r="G59" s="276"/>
      <c r="H59" s="277"/>
    </row>
    <row r="60" spans="1:8" ht="15">
      <c r="A60" s="273"/>
      <c r="B60" s="274"/>
      <c r="C60" s="352"/>
      <c r="D60" s="352"/>
      <c r="E60" s="275"/>
      <c r="F60" s="276"/>
      <c r="G60" s="276"/>
      <c r="H60" s="277"/>
    </row>
    <row r="61" spans="1:8" ht="15">
      <c r="A61" s="273"/>
      <c r="B61" s="274"/>
      <c r="C61" s="352"/>
      <c r="D61" s="352"/>
      <c r="E61" s="275"/>
      <c r="F61" s="276"/>
      <c r="G61" s="276"/>
      <c r="H61" s="277"/>
    </row>
    <row r="62" spans="1:8" ht="15">
      <c r="A62" s="273"/>
      <c r="B62" s="274"/>
      <c r="C62" s="352"/>
      <c r="D62" s="352"/>
      <c r="E62" s="275"/>
      <c r="F62" s="276"/>
      <c r="G62" s="276"/>
      <c r="H62" s="277"/>
    </row>
    <row r="63" spans="1:8" ht="15">
      <c r="A63" s="273"/>
      <c r="B63" s="274"/>
      <c r="C63" s="352"/>
      <c r="D63" s="352"/>
      <c r="E63" s="275"/>
      <c r="F63" s="276"/>
      <c r="G63" s="276"/>
      <c r="H63" s="277"/>
    </row>
    <row r="64" spans="1:8" ht="15">
      <c r="A64" s="273"/>
      <c r="B64" s="274"/>
      <c r="C64" s="352"/>
      <c r="D64" s="352"/>
      <c r="E64" s="275"/>
      <c r="F64" s="276"/>
      <c r="G64" s="276"/>
      <c r="H64" s="277"/>
    </row>
    <row r="65" spans="1:8" ht="15">
      <c r="A65" s="273"/>
      <c r="B65" s="274"/>
      <c r="C65" s="352"/>
      <c r="D65" s="352"/>
      <c r="E65" s="275"/>
      <c r="F65" s="276"/>
      <c r="G65" s="276"/>
      <c r="H65" s="277"/>
    </row>
    <row r="66" spans="1:8" ht="15">
      <c r="A66" s="273"/>
      <c r="B66" s="274"/>
      <c r="C66" s="352"/>
      <c r="D66" s="352"/>
      <c r="E66" s="275"/>
      <c r="F66" s="276"/>
      <c r="G66" s="276"/>
      <c r="H66" s="277"/>
    </row>
    <row r="67" spans="1:8" ht="15">
      <c r="A67" s="273"/>
      <c r="B67" s="274"/>
      <c r="C67" s="352"/>
      <c r="D67" s="352"/>
      <c r="E67" s="275"/>
      <c r="F67" s="276"/>
      <c r="G67" s="276"/>
      <c r="H67" s="277"/>
    </row>
    <row r="68" spans="1:8" ht="15">
      <c r="A68" s="273"/>
      <c r="B68" s="274"/>
      <c r="C68" s="352"/>
      <c r="D68" s="352"/>
      <c r="E68" s="275"/>
      <c r="F68" s="276"/>
      <c r="G68" s="276"/>
      <c r="H68" s="277"/>
    </row>
    <row r="69" spans="1:8" ht="15">
      <c r="A69" s="273"/>
      <c r="B69" s="274"/>
      <c r="C69" s="352"/>
      <c r="D69" s="352"/>
      <c r="E69" s="275"/>
      <c r="F69" s="276"/>
      <c r="G69" s="276"/>
      <c r="H69" s="277"/>
    </row>
    <row r="70" spans="1:8" ht="15">
      <c r="A70" s="273"/>
      <c r="B70" s="274"/>
      <c r="C70" s="352"/>
      <c r="D70" s="352"/>
      <c r="E70" s="275"/>
      <c r="F70" s="276"/>
      <c r="G70" s="276"/>
      <c r="H70" s="277"/>
    </row>
    <row r="71" spans="1:8" ht="15">
      <c r="A71" s="273"/>
      <c r="B71" s="274"/>
      <c r="C71" s="352"/>
      <c r="D71" s="352"/>
      <c r="E71" s="275"/>
      <c r="F71" s="276"/>
      <c r="G71" s="276"/>
      <c r="H71" s="277"/>
    </row>
    <row r="72" spans="1:8" ht="15">
      <c r="A72" s="273"/>
      <c r="B72" s="274"/>
      <c r="C72" s="352"/>
      <c r="D72" s="352"/>
      <c r="E72" s="275"/>
      <c r="F72" s="276"/>
      <c r="G72" s="276"/>
      <c r="H72" s="277"/>
    </row>
    <row r="73" spans="1:8" ht="15">
      <c r="A73" s="273"/>
      <c r="B73" s="274"/>
      <c r="C73" s="352"/>
      <c r="D73" s="352"/>
      <c r="E73" s="275"/>
      <c r="F73" s="276"/>
      <c r="G73" s="276"/>
      <c r="H73" s="277"/>
    </row>
    <row r="74" spans="1:8" ht="15">
      <c r="A74" s="273"/>
      <c r="B74" s="274"/>
      <c r="C74" s="352"/>
      <c r="D74" s="352"/>
      <c r="E74" s="275"/>
      <c r="F74" s="276"/>
      <c r="G74" s="276"/>
      <c r="H74" s="277"/>
    </row>
    <row r="75" spans="1:8" ht="15">
      <c r="A75" s="273"/>
      <c r="B75" s="274"/>
      <c r="C75" s="352"/>
      <c r="D75" s="352"/>
      <c r="E75" s="275"/>
      <c r="F75" s="276"/>
      <c r="G75" s="276"/>
      <c r="H75" s="277"/>
    </row>
    <row r="76" spans="1:8" ht="15">
      <c r="A76" s="273"/>
      <c r="B76" s="274"/>
      <c r="C76" s="352"/>
      <c r="D76" s="352"/>
      <c r="E76" s="275"/>
      <c r="F76" s="276"/>
      <c r="G76" s="276"/>
      <c r="H76" s="277"/>
    </row>
    <row r="77" spans="1:8" ht="15">
      <c r="A77" s="273"/>
      <c r="B77" s="274"/>
      <c r="C77" s="352"/>
      <c r="D77" s="352"/>
      <c r="E77" s="275"/>
      <c r="F77" s="276"/>
      <c r="G77" s="276"/>
      <c r="H77" s="277"/>
    </row>
    <row r="78" spans="1:8" ht="15.75" thickBot="1">
      <c r="A78" s="278"/>
      <c r="B78" s="279"/>
      <c r="C78" s="353"/>
      <c r="D78" s="353"/>
      <c r="E78" s="280"/>
      <c r="F78" s="276"/>
      <c r="G78" s="276"/>
      <c r="H78" s="281"/>
    </row>
    <row r="79" spans="2:7" ht="15.75" thickBot="1">
      <c r="B79" s="282"/>
      <c r="C79" s="282"/>
      <c r="D79" s="238"/>
      <c r="E79" s="283" t="s">
        <v>86</v>
      </c>
      <c r="F79" s="284">
        <f>SUM(F17:F78)</f>
        <v>0</v>
      </c>
      <c r="G79" s="285">
        <f>SUM(G17:G78)</f>
        <v>0</v>
      </c>
    </row>
    <row r="80" spans="2:8" s="286" customFormat="1" ht="12">
      <c r="B80" s="287"/>
      <c r="C80" s="287"/>
      <c r="D80" s="288"/>
      <c r="E80" s="288"/>
      <c r="F80" s="289" t="s">
        <v>87</v>
      </c>
      <c r="G80" s="289" t="s">
        <v>88</v>
      </c>
      <c r="H80" s="288"/>
    </row>
    <row r="81" spans="2:5" ht="15">
      <c r="B81" s="282"/>
      <c r="C81" s="282"/>
      <c r="D81" s="238"/>
      <c r="E81" s="238"/>
    </row>
    <row r="82" spans="2:5" ht="15">
      <c r="B82" s="282"/>
      <c r="C82" s="282"/>
      <c r="D82" s="238"/>
      <c r="E82" s="238"/>
    </row>
    <row r="83" spans="2:5" ht="15">
      <c r="B83" s="282"/>
      <c r="C83" s="282"/>
      <c r="D83" s="238"/>
      <c r="E83" s="238"/>
    </row>
    <row r="84" spans="2:5" ht="15">
      <c r="B84" s="282"/>
      <c r="C84" s="282"/>
      <c r="D84" s="238"/>
      <c r="E84" s="238"/>
    </row>
    <row r="85" spans="2:5" ht="15">
      <c r="B85" s="282"/>
      <c r="C85" s="282"/>
      <c r="D85" s="238"/>
      <c r="E85" s="238"/>
    </row>
    <row r="86" spans="2:5" ht="15">
      <c r="B86" s="282"/>
      <c r="C86" s="282"/>
      <c r="D86" s="238"/>
      <c r="E86" s="238"/>
    </row>
    <row r="87" spans="2:5" ht="15">
      <c r="B87" s="282"/>
      <c r="C87" s="282"/>
      <c r="D87" s="238"/>
      <c r="E87" s="238"/>
    </row>
    <row r="88" spans="2:5" ht="15">
      <c r="B88" s="282"/>
      <c r="C88" s="282"/>
      <c r="D88" s="238"/>
      <c r="E88" s="238"/>
    </row>
    <row r="89" spans="2:5" ht="15">
      <c r="B89" s="282"/>
      <c r="C89" s="282"/>
      <c r="D89" s="238"/>
      <c r="E89" s="238"/>
    </row>
    <row r="90" spans="2:5" ht="15">
      <c r="B90" s="282"/>
      <c r="C90" s="282"/>
      <c r="D90" s="238"/>
      <c r="E90" s="238"/>
    </row>
    <row r="91" spans="2:5" ht="15">
      <c r="B91" s="282"/>
      <c r="C91" s="282"/>
      <c r="D91" s="238"/>
      <c r="E91" s="238"/>
    </row>
    <row r="92" spans="2:5" ht="15">
      <c r="B92" s="282"/>
      <c r="C92" s="282"/>
      <c r="D92" s="238"/>
      <c r="E92" s="238"/>
    </row>
    <row r="93" spans="2:5" ht="15">
      <c r="B93" s="282"/>
      <c r="C93" s="282"/>
      <c r="D93" s="238"/>
      <c r="E93" s="238"/>
    </row>
    <row r="94" spans="2:5" ht="15">
      <c r="B94" s="282"/>
      <c r="C94" s="282"/>
      <c r="D94" s="238"/>
      <c r="E94" s="238"/>
    </row>
    <row r="95" spans="2:5" ht="15">
      <c r="B95" s="282"/>
      <c r="C95" s="282"/>
      <c r="D95" s="238"/>
      <c r="E95" s="238"/>
    </row>
    <row r="96" spans="2:5" ht="15">
      <c r="B96" s="282"/>
      <c r="C96" s="282"/>
      <c r="D96" s="238"/>
      <c r="E96" s="238"/>
    </row>
    <row r="97" spans="2:5" ht="15">
      <c r="B97" s="282"/>
      <c r="C97" s="282"/>
      <c r="D97" s="238"/>
      <c r="E97" s="238"/>
    </row>
    <row r="98" spans="2:5" ht="15">
      <c r="B98" s="282"/>
      <c r="C98" s="282"/>
      <c r="D98" s="238"/>
      <c r="E98" s="238"/>
    </row>
    <row r="99" spans="2:5" ht="15">
      <c r="B99" s="282"/>
      <c r="C99" s="282"/>
      <c r="D99" s="238"/>
      <c r="E99" s="238"/>
    </row>
    <row r="100" spans="2:5" ht="15">
      <c r="B100" s="282"/>
      <c r="C100" s="282"/>
      <c r="D100" s="238"/>
      <c r="E100" s="238"/>
    </row>
    <row r="101" spans="2:5" ht="15">
      <c r="B101" s="282"/>
      <c r="C101" s="282"/>
      <c r="D101" s="238"/>
      <c r="E101" s="238"/>
    </row>
    <row r="102" spans="2:5" ht="15">
      <c r="B102" s="282"/>
      <c r="C102" s="282"/>
      <c r="D102" s="238"/>
      <c r="E102" s="238"/>
    </row>
    <row r="103" spans="2:5" ht="15">
      <c r="B103" s="282"/>
      <c r="C103" s="282"/>
      <c r="D103" s="238"/>
      <c r="E103" s="238"/>
    </row>
    <row r="104" spans="2:5" ht="15">
      <c r="B104" s="282"/>
      <c r="C104" s="282"/>
      <c r="D104" s="238"/>
      <c r="E104" s="238"/>
    </row>
    <row r="105" spans="2:5" ht="15">
      <c r="B105" s="282"/>
      <c r="C105" s="282"/>
      <c r="D105" s="238"/>
      <c r="E105" s="238"/>
    </row>
    <row r="106" spans="2:5" ht="15">
      <c r="B106" s="282"/>
      <c r="C106" s="282"/>
      <c r="D106" s="238"/>
      <c r="E106" s="238"/>
    </row>
    <row r="107" spans="2:5" ht="15">
      <c r="B107" s="282"/>
      <c r="C107" s="282"/>
      <c r="D107" s="238"/>
      <c r="E107" s="238"/>
    </row>
    <row r="108" spans="2:5" ht="15">
      <c r="B108" s="282"/>
      <c r="C108" s="282"/>
      <c r="D108" s="238"/>
      <c r="E108" s="238"/>
    </row>
    <row r="109" spans="2:5" ht="15">
      <c r="B109" s="282"/>
      <c r="C109" s="282"/>
      <c r="D109" s="238"/>
      <c r="E109" s="238"/>
    </row>
    <row r="110" spans="2:5" ht="15">
      <c r="B110" s="282"/>
      <c r="C110" s="282"/>
      <c r="D110" s="238"/>
      <c r="E110" s="238"/>
    </row>
    <row r="111" spans="2:5" ht="15">
      <c r="B111" s="282"/>
      <c r="C111" s="282"/>
      <c r="D111" s="238"/>
      <c r="E111" s="238"/>
    </row>
    <row r="112" spans="2:5" ht="15">
      <c r="B112" s="282"/>
      <c r="C112" s="282"/>
      <c r="D112" s="238"/>
      <c r="E112" s="238"/>
    </row>
    <row r="113" spans="2:5" ht="15">
      <c r="B113" s="282"/>
      <c r="C113" s="282"/>
      <c r="D113" s="238"/>
      <c r="E113" s="238"/>
    </row>
    <row r="114" spans="2:5" ht="15">
      <c r="B114" s="282"/>
      <c r="C114" s="282"/>
      <c r="D114" s="238"/>
      <c r="E114" s="238"/>
    </row>
    <row r="115" spans="2:5" ht="15">
      <c r="B115" s="282"/>
      <c r="C115" s="282"/>
      <c r="D115" s="238"/>
      <c r="E115" s="238"/>
    </row>
    <row r="116" spans="2:5" ht="15">
      <c r="B116" s="282"/>
      <c r="C116" s="282"/>
      <c r="D116" s="238"/>
      <c r="E116" s="238"/>
    </row>
    <row r="117" spans="2:5" ht="15">
      <c r="B117" s="282"/>
      <c r="C117" s="282"/>
      <c r="D117" s="238"/>
      <c r="E117" s="238"/>
    </row>
    <row r="118" spans="2:5" ht="15">
      <c r="B118" s="282"/>
      <c r="C118" s="282"/>
      <c r="D118" s="238"/>
      <c r="E118" s="238"/>
    </row>
    <row r="119" spans="2:5" ht="15">
      <c r="B119" s="282"/>
      <c r="C119" s="282"/>
      <c r="D119" s="238"/>
      <c r="E119" s="238"/>
    </row>
    <row r="120" spans="2:5" ht="15">
      <c r="B120" s="282"/>
      <c r="C120" s="282"/>
      <c r="D120" s="238"/>
      <c r="E120" s="238"/>
    </row>
    <row r="121" spans="2:5" ht="15">
      <c r="B121" s="282"/>
      <c r="C121" s="282"/>
      <c r="D121" s="238"/>
      <c r="E121" s="238"/>
    </row>
    <row r="122" spans="2:5" ht="15">
      <c r="B122" s="282"/>
      <c r="C122" s="282"/>
      <c r="D122" s="238"/>
      <c r="E122" s="238"/>
    </row>
    <row r="123" spans="2:5" ht="15">
      <c r="B123" s="282"/>
      <c r="C123" s="282"/>
      <c r="D123" s="238"/>
      <c r="E123" s="238"/>
    </row>
    <row r="124" spans="2:5" ht="15">
      <c r="B124" s="282"/>
      <c r="C124" s="282"/>
      <c r="D124" s="238"/>
      <c r="E124" s="238"/>
    </row>
    <row r="125" spans="2:5" ht="15">
      <c r="B125" s="282"/>
      <c r="C125" s="282"/>
      <c r="D125" s="238"/>
      <c r="E125" s="238"/>
    </row>
    <row r="126" spans="2:5" ht="15">
      <c r="B126" s="282"/>
      <c r="C126" s="282"/>
      <c r="D126" s="238"/>
      <c r="E126" s="238"/>
    </row>
    <row r="127" spans="2:5" ht="15">
      <c r="B127" s="282"/>
      <c r="C127" s="282"/>
      <c r="D127" s="238"/>
      <c r="E127" s="238"/>
    </row>
    <row r="128" spans="2:5" ht="15">
      <c r="B128" s="282"/>
      <c r="C128" s="282"/>
      <c r="D128" s="238"/>
      <c r="E128" s="238"/>
    </row>
    <row r="129" spans="2:5" ht="15">
      <c r="B129" s="282"/>
      <c r="C129" s="282"/>
      <c r="D129" s="238"/>
      <c r="E129" s="238"/>
    </row>
    <row r="130" spans="2:5" ht="15">
      <c r="B130" s="282"/>
      <c r="C130" s="282"/>
      <c r="D130" s="238"/>
      <c r="E130" s="238"/>
    </row>
    <row r="131" spans="2:5" ht="15">
      <c r="B131" s="282"/>
      <c r="C131" s="282"/>
      <c r="D131" s="238"/>
      <c r="E131" s="238"/>
    </row>
    <row r="132" spans="2:5" ht="15">
      <c r="B132" s="282"/>
      <c r="C132" s="282"/>
      <c r="D132" s="238"/>
      <c r="E132" s="238"/>
    </row>
    <row r="133" spans="2:5" ht="15">
      <c r="B133" s="282"/>
      <c r="C133" s="282"/>
      <c r="D133" s="238"/>
      <c r="E133" s="238"/>
    </row>
    <row r="134" spans="2:5" ht="15">
      <c r="B134" s="282"/>
      <c r="C134" s="282"/>
      <c r="D134" s="238"/>
      <c r="E134" s="238"/>
    </row>
    <row r="135" spans="2:5" ht="15">
      <c r="B135" s="282"/>
      <c r="C135" s="282"/>
      <c r="D135" s="238"/>
      <c r="E135" s="238"/>
    </row>
    <row r="136" spans="2:5" ht="15">
      <c r="B136" s="282"/>
      <c r="C136" s="282"/>
      <c r="D136" s="238"/>
      <c r="E136" s="238"/>
    </row>
    <row r="137" spans="2:5" ht="15">
      <c r="B137" s="282"/>
      <c r="C137" s="282"/>
      <c r="D137" s="238"/>
      <c r="E137" s="238"/>
    </row>
    <row r="138" spans="2:5" ht="15">
      <c r="B138" s="282"/>
      <c r="C138" s="282"/>
      <c r="D138" s="238"/>
      <c r="E138" s="238"/>
    </row>
    <row r="139" spans="2:5" ht="15">
      <c r="B139" s="282"/>
      <c r="C139" s="282"/>
      <c r="D139" s="238"/>
      <c r="E139" s="238"/>
    </row>
    <row r="140" spans="2:5" ht="15">
      <c r="B140" s="282"/>
      <c r="C140" s="282"/>
      <c r="D140" s="238"/>
      <c r="E140" s="238"/>
    </row>
    <row r="141" spans="2:5" ht="15">
      <c r="B141" s="282"/>
      <c r="C141" s="282"/>
      <c r="D141" s="238"/>
      <c r="E141" s="238"/>
    </row>
    <row r="142" spans="2:5" ht="15">
      <c r="B142" s="282"/>
      <c r="C142" s="282"/>
      <c r="D142" s="238"/>
      <c r="E142" s="238"/>
    </row>
    <row r="143" spans="2:5" ht="15">
      <c r="B143" s="282"/>
      <c r="C143" s="282"/>
      <c r="D143" s="238"/>
      <c r="E143" s="238"/>
    </row>
    <row r="144" spans="2:5" ht="15">
      <c r="B144" s="282"/>
      <c r="C144" s="282"/>
      <c r="D144" s="238"/>
      <c r="E144" s="238"/>
    </row>
    <row r="145" spans="2:5" ht="15">
      <c r="B145" s="282"/>
      <c r="C145" s="282"/>
      <c r="D145" s="238"/>
      <c r="E145" s="238"/>
    </row>
    <row r="146" spans="2:5" ht="15">
      <c r="B146" s="282"/>
      <c r="C146" s="282"/>
      <c r="D146" s="238"/>
      <c r="E146" s="238"/>
    </row>
    <row r="147" spans="2:5" ht="15">
      <c r="B147" s="282"/>
      <c r="C147" s="282"/>
      <c r="D147" s="238"/>
      <c r="E147" s="238"/>
    </row>
    <row r="148" spans="2:5" ht="15">
      <c r="B148" s="282"/>
      <c r="C148" s="282"/>
      <c r="D148" s="238"/>
      <c r="E148" s="238"/>
    </row>
    <row r="149" spans="2:5" ht="15">
      <c r="B149" s="282"/>
      <c r="C149" s="282"/>
      <c r="D149" s="238"/>
      <c r="E149" s="238"/>
    </row>
    <row r="150" spans="2:5" ht="15">
      <c r="B150" s="282"/>
      <c r="C150" s="282"/>
      <c r="D150" s="238"/>
      <c r="E150" s="238"/>
    </row>
    <row r="151" spans="2:5" ht="15">
      <c r="B151" s="282"/>
      <c r="C151" s="282"/>
      <c r="D151" s="238"/>
      <c r="E151" s="238"/>
    </row>
    <row r="152" spans="2:5" ht="15">
      <c r="B152" s="282"/>
      <c r="C152" s="282"/>
      <c r="D152" s="238"/>
      <c r="E152" s="238"/>
    </row>
    <row r="153" spans="2:5" ht="15">
      <c r="B153" s="282"/>
      <c r="C153" s="282"/>
      <c r="D153" s="238"/>
      <c r="E153" s="238"/>
    </row>
    <row r="154" spans="2:5" ht="15">
      <c r="B154" s="282"/>
      <c r="C154" s="282"/>
      <c r="D154" s="238"/>
      <c r="E154" s="238"/>
    </row>
    <row r="155" spans="2:5" ht="15">
      <c r="B155" s="282"/>
      <c r="C155" s="282"/>
      <c r="D155" s="238"/>
      <c r="E155" s="238"/>
    </row>
    <row r="156" spans="2:5" ht="15">
      <c r="B156" s="282"/>
      <c r="C156" s="282"/>
      <c r="D156" s="238"/>
      <c r="E156" s="238"/>
    </row>
    <row r="157" spans="2:5" ht="15">
      <c r="B157" s="282"/>
      <c r="C157" s="282"/>
      <c r="D157" s="238"/>
      <c r="E157" s="238"/>
    </row>
    <row r="158" spans="2:5" ht="15">
      <c r="B158" s="282"/>
      <c r="C158" s="282"/>
      <c r="D158" s="238"/>
      <c r="E158" s="238"/>
    </row>
    <row r="159" spans="2:5" ht="15">
      <c r="B159" s="282"/>
      <c r="C159" s="282"/>
      <c r="D159" s="238"/>
      <c r="E159" s="238"/>
    </row>
    <row r="160" spans="2:5" ht="15">
      <c r="B160" s="282"/>
      <c r="C160" s="282"/>
      <c r="D160" s="238"/>
      <c r="E160" s="238"/>
    </row>
    <row r="161" spans="2:5" ht="15">
      <c r="B161" s="282"/>
      <c r="C161" s="282"/>
      <c r="D161" s="238"/>
      <c r="E161" s="238"/>
    </row>
    <row r="162" spans="2:5" ht="15">
      <c r="B162" s="282"/>
      <c r="C162" s="282"/>
      <c r="D162" s="238"/>
      <c r="E162" s="238"/>
    </row>
    <row r="163" spans="2:5" ht="15">
      <c r="B163" s="282"/>
      <c r="C163" s="282"/>
      <c r="D163" s="238"/>
      <c r="E163" s="238"/>
    </row>
    <row r="164" spans="2:5" ht="15">
      <c r="B164" s="282"/>
      <c r="C164" s="282"/>
      <c r="D164" s="238"/>
      <c r="E164" s="238"/>
    </row>
    <row r="165" spans="2:5" ht="15">
      <c r="B165" s="282"/>
      <c r="C165" s="282"/>
      <c r="D165" s="238"/>
      <c r="E165" s="238"/>
    </row>
    <row r="166" spans="2:5" ht="15">
      <c r="B166" s="282"/>
      <c r="C166" s="282"/>
      <c r="D166" s="238"/>
      <c r="E166" s="238"/>
    </row>
    <row r="167" spans="2:5" ht="15">
      <c r="B167" s="282"/>
      <c r="C167" s="282"/>
      <c r="D167" s="238"/>
      <c r="E167" s="238"/>
    </row>
    <row r="168" spans="2:5" ht="15">
      <c r="B168" s="282"/>
      <c r="C168" s="282"/>
      <c r="D168" s="238"/>
      <c r="E168" s="238"/>
    </row>
    <row r="169" spans="2:5" ht="15">
      <c r="B169" s="282"/>
      <c r="C169" s="282"/>
      <c r="D169" s="238"/>
      <c r="E169" s="238"/>
    </row>
    <row r="170" spans="2:5" ht="15">
      <c r="B170" s="282"/>
      <c r="C170" s="282"/>
      <c r="D170" s="238"/>
      <c r="E170" s="238"/>
    </row>
    <row r="171" spans="2:5" ht="15">
      <c r="B171" s="282"/>
      <c r="C171" s="282"/>
      <c r="D171" s="238"/>
      <c r="E171" s="238"/>
    </row>
    <row r="172" spans="2:5" ht="15">
      <c r="B172" s="282"/>
      <c r="C172" s="282"/>
      <c r="D172" s="238"/>
      <c r="E172" s="238"/>
    </row>
    <row r="173" spans="2:5" ht="15">
      <c r="B173" s="282"/>
      <c r="C173" s="282"/>
      <c r="D173" s="238"/>
      <c r="E173" s="238"/>
    </row>
    <row r="174" spans="2:5" ht="15">
      <c r="B174" s="282"/>
      <c r="C174" s="282"/>
      <c r="D174" s="238"/>
      <c r="E174" s="238"/>
    </row>
    <row r="175" spans="2:5" ht="15">
      <c r="B175" s="282"/>
      <c r="C175" s="282"/>
      <c r="D175" s="238"/>
      <c r="E175" s="238"/>
    </row>
    <row r="176" spans="2:5" ht="15">
      <c r="B176" s="282"/>
      <c r="C176" s="282"/>
      <c r="D176" s="238"/>
      <c r="E176" s="238"/>
    </row>
    <row r="177" spans="2:5" ht="15">
      <c r="B177" s="282"/>
      <c r="C177" s="282"/>
      <c r="D177" s="238"/>
      <c r="E177" s="238"/>
    </row>
    <row r="178" spans="2:5" ht="15">
      <c r="B178" s="282"/>
      <c r="C178" s="282"/>
      <c r="D178" s="238"/>
      <c r="E178" s="238"/>
    </row>
    <row r="179" spans="2:5" ht="15">
      <c r="B179" s="282"/>
      <c r="C179" s="282"/>
      <c r="D179" s="238"/>
      <c r="E179" s="238"/>
    </row>
    <row r="180" spans="2:5" ht="15">
      <c r="B180" s="282"/>
      <c r="C180" s="282"/>
      <c r="D180" s="238"/>
      <c r="E180" s="238"/>
    </row>
    <row r="181" spans="2:5" ht="15">
      <c r="B181" s="282"/>
      <c r="C181" s="282"/>
      <c r="D181" s="238"/>
      <c r="E181" s="238"/>
    </row>
  </sheetData>
  <sheetProtection sheet="1" selectLockedCells="1"/>
  <mergeCells count="72">
    <mergeCell ref="C76:D76"/>
    <mergeCell ref="C77:D77"/>
    <mergeCell ref="C67:D67"/>
    <mergeCell ref="C68:D68"/>
    <mergeCell ref="C69:D69"/>
    <mergeCell ref="C70:D70"/>
    <mergeCell ref="C71:D71"/>
    <mergeCell ref="C78:D78"/>
    <mergeCell ref="C72:D72"/>
    <mergeCell ref="C73:D73"/>
    <mergeCell ref="C74:D74"/>
    <mergeCell ref="C75:D75"/>
    <mergeCell ref="C61:D61"/>
    <mergeCell ref="C62:D62"/>
    <mergeCell ref="C63:D63"/>
    <mergeCell ref="C64:D64"/>
    <mergeCell ref="C65:D65"/>
    <mergeCell ref="C66:D66"/>
    <mergeCell ref="C54:D54"/>
    <mergeCell ref="C55:D55"/>
    <mergeCell ref="C56:D56"/>
    <mergeCell ref="C58:D58"/>
    <mergeCell ref="C59:D59"/>
    <mergeCell ref="C60:D60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G12:H12"/>
    <mergeCell ref="A15:A16"/>
    <mergeCell ref="C15:D16"/>
    <mergeCell ref="E15:E16"/>
    <mergeCell ref="H15:H16"/>
    <mergeCell ref="C17:D17"/>
    <mergeCell ref="A1:D1"/>
    <mergeCell ref="G7:H7"/>
    <mergeCell ref="G8:H8"/>
    <mergeCell ref="G9:H9"/>
    <mergeCell ref="G10:H10"/>
    <mergeCell ref="G11:H11"/>
  </mergeCells>
  <conditionalFormatting sqref="F8:F12">
    <cfRule type="expression" priority="1" dxfId="1">
      <formula>F8&lt;0</formula>
    </cfRule>
  </conditionalFormatting>
  <dataValidations count="1">
    <dataValidation type="list" allowBlank="1" showInputMessage="1" showErrorMessage="1" sqref="E17:E78">
      <formula1>$A$7:$A$11</formula1>
    </dataValidation>
  </dataValidations>
  <printOptions horizontalCentered="1" verticalCentered="1"/>
  <pageMargins left="0.45" right="0.45" top="0.45" bottom="0.4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BigRedF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Richards</dc:creator>
  <cp:keywords/>
  <dc:description/>
  <cp:lastModifiedBy>Tiffany Richards</cp:lastModifiedBy>
  <cp:lastPrinted>2015-09-01T14:58:27Z</cp:lastPrinted>
  <dcterms:created xsi:type="dcterms:W3CDTF">2011-10-25T21:06:32Z</dcterms:created>
  <dcterms:modified xsi:type="dcterms:W3CDTF">2016-09-16T14:48:06Z</dcterms:modified>
  <cp:category/>
  <cp:version/>
  <cp:contentType/>
  <cp:contentStatus/>
</cp:coreProperties>
</file>